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share_szl\PPU\1.   PRZETARGI\2023\29 P 23 - DKO - Kn - Proj-dost-zabud ukł. klimatyz. centr.  - 1 zad\5. SWZ\11. WWW\"/>
    </mc:Choice>
  </mc:AlternateContent>
  <bookViews>
    <workbookView xWindow="0" yWindow="0" windowWidth="28800" windowHeight="12036"/>
  </bookViews>
  <sheets>
    <sheet name="Arkusz1" sheetId="1" r:id="rId1"/>
    <sheet name="Arkusz2" sheetId="2" r:id="rId2"/>
    <sheet name="Arkusz1 (2)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9" i="1" l="1"/>
  <c r="G47" i="1"/>
  <c r="G46" i="1"/>
  <c r="G45" i="1"/>
  <c r="G44" i="1"/>
  <c r="G36" i="1"/>
  <c r="G21" i="1"/>
  <c r="G22" i="1"/>
  <c r="G23" i="1"/>
  <c r="G24" i="1"/>
  <c r="G53" i="1" l="1"/>
  <c r="G54" i="1"/>
  <c r="G52" i="1"/>
  <c r="G62" i="1" l="1"/>
  <c r="G61" i="1"/>
  <c r="G59" i="1"/>
  <c r="G60" i="1"/>
  <c r="G57" i="1"/>
  <c r="G27" i="1"/>
  <c r="G20" i="1"/>
  <c r="G55" i="1" l="1"/>
  <c r="G84" i="3" l="1"/>
  <c r="G83" i="3"/>
  <c r="G85" i="3" s="1"/>
  <c r="G78" i="3"/>
  <c r="H95" i="3" s="1"/>
  <c r="D75" i="3"/>
  <c r="F103" i="3" s="1"/>
  <c r="F99" i="3"/>
  <c r="G65" i="3"/>
  <c r="G56" i="3"/>
  <c r="G55" i="3"/>
  <c r="G54" i="3"/>
  <c r="G53" i="3"/>
  <c r="G51" i="3"/>
  <c r="G67" i="3" s="1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66" i="3" s="1"/>
  <c r="G21" i="3"/>
  <c r="G19" i="3" s="1"/>
  <c r="G20" i="3"/>
  <c r="G51" i="1"/>
  <c r="G50" i="1"/>
  <c r="G48" i="1"/>
  <c r="G41" i="1"/>
  <c r="G42" i="1"/>
  <c r="G43" i="1"/>
  <c r="G38" i="1"/>
  <c r="G39" i="1"/>
  <c r="G40" i="1"/>
  <c r="G37" i="1"/>
  <c r="G29" i="1"/>
  <c r="G30" i="1"/>
  <c r="G31" i="1"/>
  <c r="G32" i="1"/>
  <c r="G33" i="1"/>
  <c r="G34" i="1"/>
  <c r="G35" i="1"/>
  <c r="G28" i="1"/>
  <c r="I8" i="2"/>
  <c r="H8" i="2"/>
  <c r="D19" i="2"/>
  <c r="I14" i="2" s="1"/>
  <c r="C19" i="2"/>
  <c r="H14" i="2" s="1"/>
  <c r="D12" i="2"/>
  <c r="C12" i="2"/>
  <c r="D4" i="2"/>
  <c r="D22" i="2" s="1"/>
  <c r="I24" i="2" s="1"/>
  <c r="C4" i="2"/>
  <c r="C22" i="2" s="1"/>
  <c r="H24" i="2" s="1"/>
  <c r="G64" i="1" l="1"/>
  <c r="G68" i="3"/>
  <c r="G50" i="3"/>
  <c r="G22" i="3"/>
  <c r="G58" i="3" s="1"/>
</calcChain>
</file>

<file path=xl/sharedStrings.xml><?xml version="1.0" encoding="utf-8"?>
<sst xmlns="http://schemas.openxmlformats.org/spreadsheetml/2006/main" count="312" uniqueCount="161">
  <si>
    <t>Lp.</t>
  </si>
  <si>
    <t>Wartość netto (zł)</t>
  </si>
  <si>
    <t>A</t>
  </si>
  <si>
    <t>B</t>
  </si>
  <si>
    <t>C</t>
  </si>
  <si>
    <t>D</t>
  </si>
  <si>
    <t>I</t>
  </si>
  <si>
    <t>1.</t>
  </si>
  <si>
    <t>1.1.</t>
  </si>
  <si>
    <t>2.</t>
  </si>
  <si>
    <t>II.</t>
  </si>
  <si>
    <t>Dostawa fabrycznie nowych elementów klimatyzacji:</t>
  </si>
  <si>
    <t>-</t>
  </si>
  <si>
    <t>1.2.</t>
  </si>
  <si>
    <t>1.3.</t>
  </si>
  <si>
    <t>1.4.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</si>
  <si>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</si>
  <si>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</si>
  <si>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</si>
  <si>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</si>
  <si>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</si>
  <si>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</si>
  <si>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</si>
  <si>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</si>
  <si>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</si>
  <si>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</si>
  <si>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</si>
  <si>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</si>
  <si>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1.17.</t>
  </si>
  <si>
    <t>III.</t>
  </si>
  <si>
    <t>3.</t>
  </si>
  <si>
    <t>Rodzaj</t>
  </si>
  <si>
    <t>Ilość</t>
  </si>
  <si>
    <t>Cena jednostkowa</t>
  </si>
  <si>
    <t>Jm</t>
  </si>
  <si>
    <t>E</t>
  </si>
  <si>
    <t>F = C x E</t>
  </si>
  <si>
    <t xml:space="preserve">...........................................
                                                              ...........................................
                                                               …………….........................                                                                         
                                                                                              (nazwa i adres wykonawcy)
</t>
  </si>
  <si>
    <t>Kosztorys</t>
  </si>
  <si>
    <t>szt.</t>
  </si>
  <si>
    <t>kpl.</t>
  </si>
  <si>
    <t>1.18.</t>
  </si>
  <si>
    <t>1.19.</t>
  </si>
  <si>
    <t>1.20.</t>
  </si>
  <si>
    <t>1.21.</t>
  </si>
  <si>
    <t>1.22.</t>
  </si>
  <si>
    <t>pre</t>
  </si>
  <si>
    <t>nieizol</t>
  </si>
  <si>
    <t>1.23.</t>
  </si>
  <si>
    <t>IV.</t>
  </si>
  <si>
    <t>RAZEM (SUMA I-III)</t>
  </si>
  <si>
    <t xml:space="preserve">Zasilanie – wyłącznik wieloodpływowy z 10 odpływami dla odbiorników w komorze typu EH-d03-W/1,0/III/027.21 lub równoważny </t>
  </si>
  <si>
    <t>1.24.</t>
  </si>
  <si>
    <t>1.25.</t>
  </si>
  <si>
    <t>1.26.</t>
  </si>
  <si>
    <t xml:space="preserve">Przeprowadzenie prób ruchowych Układu Klimatyzacji Grupowej w obecności upoważnionych pracowników w okresie 30 dni </t>
  </si>
  <si>
    <t>4.</t>
  </si>
  <si>
    <t>5.</t>
  </si>
  <si>
    <t xml:space="preserve">Załącznik nr 2 </t>
  </si>
  <si>
    <t>Wykonanie dokumentacji Modernizacji Układu Klimatyzacji Grupowej zabudowanej w chodniku I w pokładzie 413/1 na poziomie 850 m, polegająca na zwiększeniu mocy chłodniczej układu do wartości 2,25MW w celu dystrybucji wody lodowej do chłodnic powietrza zabudowanych na poziomie 1050m w JSW S.A. KWK „Knurów-Szczygłowice” Ruch Knurów”.</t>
  </si>
  <si>
    <t>Układ filtracyjny na wlocie do komory 500 µm, 40bar, ok. 150-200 m3/h (Wykonawca dostarczy do Zamawiającego podwojoną ilość wkładów filtrujących w formie rezerwy).</t>
  </si>
  <si>
    <t>Układ filtracyjny dla skraplaczy urządzeń chłodniczych (Wykonawca dostarczy do Zamawiającego podwojoną ilość wkładów filtrujących w formie rezerwy).</t>
  </si>
  <si>
    <t xml:space="preserve">Filtr dedykowany do chłodnicy powietrza od strony zasilania wody lodowej </t>
  </si>
  <si>
    <t xml:space="preserve">Zawór zwrotny DN150 PN40 </t>
  </si>
  <si>
    <t xml:space="preserve">Elektrozawór DN150 PN40 </t>
  </si>
  <si>
    <t xml:space="preserve">Zasuwa DN150 PN40 </t>
  </si>
  <si>
    <t xml:space="preserve">Zestaw monitoringu wideo składający się z min. 2 szt. kamer dostosowanych do pracy w podziemnych zakładach górniczych węgla kamiennego wraz z transmisją na powierzchnię </t>
  </si>
  <si>
    <t xml:space="preserve">Ognioszczelny komputer dołowy wraz z okablowaniem  </t>
  </si>
  <si>
    <t xml:space="preserve">Zestaw pompowy OS – obieg wody lodowej (o parametrach techniczno-użytkowych według uzyskanych obliczeń)  </t>
  </si>
  <si>
    <t xml:space="preserve">Zestaw pompowy OS – obieg wody skraplaczy (o parametrach techniczno-użytkowych według uzyskanych obliczeń)  </t>
  </si>
  <si>
    <t xml:space="preserve">Zestaw pompowy OS – obieg wody zraszania (o parametrach techniczno-użytkowych według uzyskanych obliczeń) </t>
  </si>
  <si>
    <t xml:space="preserve">Zawory/zasuwy dla układu wodnego – w ilości sztuk oraz o parametrach techniczno-użytkowych według uzyskanych obliczeń </t>
  </si>
  <si>
    <t xml:space="preserve">Śruby, zawiesia, elementy drobne do zabudowy </t>
  </si>
  <si>
    <t xml:space="preserve">Układ transmisji danych na powierzchnię </t>
  </si>
  <si>
    <t xml:space="preserve">Przepływomierz indukcyjny z zasilaczem DN100 PN40 </t>
  </si>
  <si>
    <t>Przepływomierz indukcyjny z zasilaczem DN150 PN40</t>
  </si>
  <si>
    <t xml:space="preserve">Kompletne okablowanie do nowo dostarczonych i zmodernizowanych urządzeń – w ilości sztuk oraz o parametrach techniczno-użytkowych według uzyskanych obliczeń </t>
  </si>
  <si>
    <t xml:space="preserve">Pozostałe zawory, zasuwy, armaturę przyłączeniową (trójniki, kolana, przewody połączeniowe, zasuwy, uszczelki, śruby, etc. według uzyskanych obliczeń przez Wykonawcę) – w ilości sztuk oraz o parametrach techniczno-użytkowych według uzyskanych obliczeń </t>
  </si>
  <si>
    <t xml:space="preserve">Transport materiałów przeznaczonych do wykonania zamówienia z punktu zdawczo-odbiorczego do miejsca wykonywanych robót </t>
  </si>
  <si>
    <t>Przygotowanie stanowiska dla obsługi agregatów chłodniczych w komorze klimatyzacji grupowej w chodniku I w pokładzie 413/1 z Ga8E.</t>
  </si>
  <si>
    <t>Wykonanie  prac związanych z zabudową i modernizacją urządzeń, układów sterowania, systemów monitoringu i wizualizacji oraz uruchomieniem Układu Klimatyzacji Grupowej zabudowanego w chodniku I w pokładzie 413/1 na poziomie 850 m, polegających na zwiększeniu mocy chłodniczej układu do wartości 2,25MW w celu dystrybucji wody lodowej do chłodnic powietrza zabudowanych na poziomie 1050m w JSW S.A. KWK „Knurów-Szczygłowice” Ruch Knurów</t>
  </si>
  <si>
    <t>Zabudowa urządzeń klimatyzacji (wraz z wykonaniem niezbędnych postumentów) oraz pozostałych urządzeń wraz z niezbędnym osprzętem oraz układami sterowania, wizualizacji, monitorowania i oprogramowania w chodniku I w pokładzie 413/1 na poziomie 850 m w JSW S.A. KWK „Knurów-Szczygłowice” Ruch Knurów wymienionych w pkt. II</t>
  </si>
  <si>
    <r>
      <t xml:space="preserve">Wykonanie </t>
    </r>
    <r>
      <rPr>
        <b/>
        <sz val="11"/>
        <rFont val="Arial"/>
        <family val="2"/>
        <charset val="238"/>
      </rPr>
      <t xml:space="preserve">"Projektu Technicznego Modernizacji Układu Klimatyzacji Grupowej zabudowanej w chodniku I w pokładzie 413/1 na poziomie 850 m, polegającej na zwiększeniu mocy chłodniczej układu do wartości 2,25MW w celu dystrybucji wody lodowej do chłodnic powietrza zabudowanych na poziomie 1050m w JSW S.A. KWK „Knurów-Szczygłowice” Ruch Knurów. Projekt powinien </t>
    </r>
    <r>
      <rPr>
        <sz val="11"/>
        <rFont val="Arial"/>
        <family val="2"/>
        <charset val="238"/>
      </rPr>
      <t xml:space="preserve"> w 2 egzemplarzach w wersji papierowej oraz w 1 egzemplarzu w wersji elektronicznej. </t>
    </r>
  </si>
  <si>
    <r>
      <t xml:space="preserve">Wykonanie dokumentacji technicznej (powykonawczej)  : </t>
    </r>
    <r>
      <rPr>
        <b/>
        <sz val="11"/>
        <rFont val="Arial"/>
        <family val="2"/>
        <charset val="238"/>
      </rPr>
      <t>„Modernizacji Układu Klimatyzacji Grupowej zabudowanej w chodniku I w pokładzie 413/1 na poziomie 850 m, polegająca na zwiększeniu mocy chłodniczej układu do wartości 2,25MW w celu dystrybucji wody lodowej do chłodnic powietrza zabudowanych na poziomie 1050m w JSW S.A. KWK „Knurów-Szczygłowice” Ruch Knurów”</t>
    </r>
    <r>
      <rPr>
        <sz val="11"/>
        <rFont val="Arial"/>
        <family val="2"/>
        <charset val="238"/>
      </rPr>
      <t xml:space="preserve"> składającej się z części mechanicznej i elektrycznej w 2 egzemplarzach w wersji papierowej oraz w 1 egzemplarzu w wersji elektronicznej. </t>
    </r>
  </si>
  <si>
    <t xml:space="preserve">Dostawa fabrycznie nowych elementów Układu Klimatyzacji Grupowej zabudowanej w chodniku I w pokładzie 413/1 na poziomie 850 m
</t>
  </si>
  <si>
    <r>
      <rPr>
        <b/>
        <sz val="11"/>
        <rFont val="Arial"/>
        <family val="2"/>
        <charset val="238"/>
      </rPr>
      <t>Chłodnica powietrza</t>
    </r>
    <r>
      <rPr>
        <sz val="11"/>
        <rFont val="Arial"/>
        <family val="2"/>
        <charset val="238"/>
      </rPr>
      <t xml:space="preserve"> o mocy 400kW wraz z kompletem przewodów elastycznych Ø100 PN40, wyposażona w zasuwy po stronie zasilania i powrotu wody lodowej - 1 szt. o  parametrach techniczno-użytkowych według uzyskanych obliczeń Wykonawcy. Chłodnica winna być wyposażona w filtr wody zabudowany po stronie zasilania o przyłączu odpowiadającemu średnicy przewodów zasilających</t>
    </r>
  </si>
  <si>
    <r>
      <rPr>
        <b/>
        <sz val="11"/>
        <rFont val="Arial"/>
        <family val="2"/>
        <charset val="238"/>
      </rPr>
      <t>Chłodnica wyparna</t>
    </r>
    <r>
      <rPr>
        <sz val="11"/>
        <rFont val="Arial"/>
        <family val="2"/>
        <charset val="238"/>
      </rPr>
      <t xml:space="preserve"> – doposażyć układ klimatyzacji grupowej o dodatkowe chodnice wyparne o mocy odpowiedniej do powiększonej mocy chłodniczej całego układu klimatyzacji grupowej docelowo do 2,25MW </t>
    </r>
    <r>
      <rPr>
        <b/>
        <sz val="11"/>
        <rFont val="Arial"/>
        <family val="2"/>
        <charset val="238"/>
      </rPr>
      <t xml:space="preserve">w ilości sztuk i o parametrach techniczno-użytkowych według uzyskanych obliczeń Wykonawcy.  </t>
    </r>
  </si>
  <si>
    <r>
      <t xml:space="preserve">Wentylator lutniowy elektryczny 500/1000V </t>
    </r>
    <r>
      <rPr>
        <b/>
        <sz val="11"/>
        <rFont val="Arial"/>
        <family val="2"/>
        <charset val="238"/>
      </rPr>
      <t>(do chłodnic powietrza) wraz z tłumikiem</t>
    </r>
  </si>
  <si>
    <r>
      <t xml:space="preserve">Wentylator lutniowy elektryczny 500/1000V (do chłodnicy wyparnej) wraz z tłumikiem  - </t>
    </r>
    <r>
      <rPr>
        <b/>
        <sz val="11"/>
        <rFont val="Arial"/>
        <family val="2"/>
        <charset val="238"/>
      </rPr>
      <t>w ilości sztuk i odpowiednich parametrach techniczno-użytkowych do uzyskanych obliczeń mocy chłodniczej zastosowanych chłodnic wyparnych</t>
    </r>
    <r>
      <rPr>
        <sz val="11"/>
        <rFont val="Arial"/>
        <family val="2"/>
        <charset val="238"/>
      </rPr>
      <t>.</t>
    </r>
  </si>
  <si>
    <t>Wyłącznik typu WSB 1.160 lub równoważny wraz z okablowaniem</t>
  </si>
  <si>
    <r>
      <t>Zbiornik wody: obiegu skraplaczy, wody lodowej o pojemności min. 3 m</t>
    </r>
    <r>
      <rPr>
        <vertAlign val="superscript"/>
        <sz val="11"/>
        <rFont val="Arial"/>
        <family val="2"/>
        <charset val="238"/>
      </rPr>
      <t xml:space="preserve">3 </t>
    </r>
  </si>
  <si>
    <t>Lampa górnicza ognioszczelna wraz z okablowaniem</t>
  </si>
  <si>
    <t xml:space="preserve">Modernizacja Układu Klimatyzacji Grupowej zabudowanej w chodniku I w pokładzie 413/1 na poziomie 850 m, polegająca na zwiększeniu mocy chłodniczej układu do wartości 2,25MW w celu dystrybucji wody lodowej do chłodnic powietrza zabudowanych na poziomie 1050m w JSW S.A.                                                                              KWK „Knurów-Szczygłowice” Ruch Knurów”.
</t>
  </si>
  <si>
    <r>
      <rPr>
        <b/>
        <sz val="11"/>
        <rFont val="Arial"/>
        <family val="2"/>
        <charset val="238"/>
      </rPr>
      <t>Wykonanie prac związanych z modernizacją</t>
    </r>
    <r>
      <rPr>
        <sz val="11"/>
        <rFont val="Arial"/>
        <family val="2"/>
        <charset val="238"/>
      </rPr>
      <t xml:space="preserve">: zestawów pompowych,  układów sterowania urządzeń, układów obiegu wody skraplaczy, zraszania oraz wody lodowej, chłodnic wyparnych (dostosowanych do powiększonej  mocy), zabudowy modernizacji agregatu TS-450, bezpłatnych aktualizacji zmian funkcyjnych plansz sterowania lub wizualizacji o nowe funkcje, (dostosowaniem) transmisji danych do przesyłu  parametrów pracy (dostosować do obecnie stosowanego w Kopalni systemu Sauron) wraz z dostarczeniem urzadzenia do transmisji danych na powierzchnię i światłowodem od dł. 800m </t>
    </r>
    <r>
      <rPr>
        <b/>
        <sz val="11"/>
        <rFont val="Arial"/>
        <family val="2"/>
        <charset val="238"/>
      </rPr>
      <t>- zwiększeniu wydajności całego Układu Klimatyzacji Grupowej do 2,25MW</t>
    </r>
  </si>
  <si>
    <t>inne</t>
  </si>
  <si>
    <t>dok</t>
  </si>
  <si>
    <t>robot</t>
  </si>
  <si>
    <t>u</t>
  </si>
  <si>
    <t>m</t>
  </si>
  <si>
    <t>urz, mater</t>
  </si>
  <si>
    <t xml:space="preserve">urządzenia </t>
  </si>
  <si>
    <t>materiał</t>
  </si>
  <si>
    <t>robocizna</t>
  </si>
  <si>
    <t>2.1.</t>
  </si>
  <si>
    <t>Dotyczy:</t>
  </si>
  <si>
    <t xml:space="preserve">Wykonawca składa kosztorys w postaci elektronicznej, opatrzonej kwalifikowanym podpisem elektronicznym (wykonawca składa kosztorys w formie elektronicznej). Wymóg zachowania formy elektronicznej zostanie spełniony w przypadku złożenia elektronicznej kopii kosztorysu, sporządzonego w formie pisemnej lub dokumentowej, opatrzonej kwalifikowanym podpisem elektronicznym.
</t>
  </si>
  <si>
    <t>Cena netto za wykonanie całego zamówienia:  (SUMA I-III)</t>
  </si>
  <si>
    <t>Jednostkowa cena netto</t>
  </si>
  <si>
    <t>Jednostka miar</t>
  </si>
  <si>
    <t xml:space="preserve">Nazwa elementu rozliczeniowego </t>
  </si>
  <si>
    <t>Cena netto (zł)</t>
  </si>
  <si>
    <t xml:space="preserve">...........................................
 ...........................................
  …………….........................                                                                         
                                                                                              (nazwa i adres wykonawcy)
</t>
  </si>
  <si>
    <t>Dostawa nowych elementów klimatyzacji:</t>
  </si>
  <si>
    <t>* Ilości sztuk oraz parametry określa Wykonawca z zastrzeżeniem, iż musza one spełniać wymogi Zamawiającego określone w Specyfikacji technicznej.</t>
  </si>
  <si>
    <t>Przekazanie Zamawiającemu niewyłącznej licencji, bez ograniczeń ilościowych, terytorialnych i czasowych na wykorzystanie przekazywanego utworu – wszelkiego oprogramowania niezbędnego korzystania z przedmiotu umowy oraz użytkowania zamontowanych urządzeń.</t>
  </si>
  <si>
    <t xml:space="preserve">postępowania o udzielenie zamówienia publicznego w trybie przetargu nieograniczonego na zaprojektowanie, dostawę i zabudowę części dołowej Układu Klimatyzacji Centralnej o mocy chłodniczej 7,2 MW z możliwością rozbudowy do 10,8 MW w JSW S.A. KWK „Knurów – Szczygłowice” Ruch Knurów
</t>
  </si>
  <si>
    <t xml:space="preserve">Wykonanie dokumentacji części dołowej Układu Klimatyzacji Centralnej j o mocy chłodniczej 7,2 MW z możliwością rozbudowy do 10,8 MW obejmujących wszystkie prace związane z całością inwestycji </t>
  </si>
  <si>
    <t>Dostawa fabrycznie nowych elementów Układu Klimatyzacji Centralnej o mocy chłodniczej 7,2 MW z możliwością rozbudowy do 10,8 MW (część dołowa)</t>
  </si>
  <si>
    <t xml:space="preserve">Reduktor ciśnień urządzeń dołowych klimatyzacji centralnej wraz magistralami wodnymi obiegu wody lodowej </t>
  </si>
  <si>
    <t xml:space="preserve">Instalacja elektryczna, zasilającą urządzenia reduktora ciśnień oraz zasilająca pozostałe urządzenia w komorze klimatyzacyjnej </t>
  </si>
  <si>
    <t xml:space="preserve">Instalacja oświetlenia komory klimatyzacji centralnej zgodnie z obowiązującą Polską Normą PN-G-02600 wraz z ognioszczelnymi lampa oświetleniowymi OLC -1 w ilości minimum 30 szt. , do oświetlenia komory klimatyzacji centralnej lub równoważne o wymaganych parametrach technicznych zgodnie z opisem </t>
  </si>
  <si>
    <t xml:space="preserve">Układ sterowania urządzeń reduktora ciśnień wyposażony w dwa niezależne urządzenia transmisji danych na powierzchnię wraz z oprogramowaniem pozwalającym na sczytywanie transmitowanych danych na powierzchni kopalni (rzeczywisty odczyt parametrów pracy układu, ustawianie parametrów pracy układu w sterowaniu zdalnym) </t>
  </si>
  <si>
    <t xml:space="preserve">System sterowania nadzoru i wizualizacji reduktora ciśnień, stacji pomiarowych i zespołów chłodniczych wraz niezbędnymi urządzeniami do transmisji danych na powierzchnię </t>
  </si>
  <si>
    <t>Mikroprocesorowy układ sterowania i system monitoringu, wraz z dedykowanymi zasilaczami iskrobezpiecznymi, realizujący sterowanie, rejestrację, transmisję, archiwizację i wizualizację wraz z bezterminową licencją oprogramowania</t>
  </si>
  <si>
    <t>Niskooporowa chłodnica powietrza o mocy 400kW wraz z osprzętem</t>
  </si>
  <si>
    <t xml:space="preserve">Kompletny wentylator elektryczny o napięciu zasilania 500/1000V do chłodnic powietrza wraz z lutniociągami połączeniowymi </t>
  </si>
  <si>
    <t xml:space="preserve">Wyłącznik typu WSB 1.160 lub równoważny </t>
  </si>
  <si>
    <t xml:space="preserve">Kabel YHKGXSekyn 6kV 3x120/30 do zasilania stacji transformatorowych </t>
  </si>
  <si>
    <t xml:space="preserve">Przewód OnGcekż-G 0,6/1kV 3x95+35+6x4 </t>
  </si>
  <si>
    <t xml:space="preserve">Przewód OnGcekż-G 0,6/1kV 3x35+16+3x2,5 </t>
  </si>
  <si>
    <t xml:space="preserve">Kabel YnHKGSY 0,6/1kV 13x1,5+1,5 </t>
  </si>
  <si>
    <t>Zasilanie – urządzenia do wizualizacji</t>
  </si>
  <si>
    <t xml:space="preserve">Zestaw monitoringu wideo składający się z min. 3 szt. kamer dostosowanych do pracy w podziemnych zakładach górniczych węgla kamiennego wraz z transmisją na powierzchnię </t>
  </si>
  <si>
    <t xml:space="preserve">Komputer dołowy w obudowie ognioszczelnej przystosowany do pracy w podziemnych zakładach górniczych węgla kamiennego </t>
  </si>
  <si>
    <t xml:space="preserve">Zawory/zasuwy dla układów wodnych  - w ilości sztuk według uzyskanych obliczeń </t>
  </si>
  <si>
    <t>Śruby, zawiesia, opaski, łańcuchy, uszczelki elementy drobne do zabudowy rurociągu wody lodowej oraz powrotnej - w ilości sztuk oraz o parametrach techniczno-użytkowych według uzyskanych obliczeń oraz dokumentacji technicznej producenta rur dostarczonych do zabudowy</t>
  </si>
  <si>
    <t xml:space="preserve">Kolana, kliny, trójniki, zasuwy do zabudowy rurociągu wody lodowej oraz powrotnej - w ilości sztuk według uzyskanych obliczeń </t>
  </si>
  <si>
    <t>Doposażenie istniejącej sieci światłowodowej zapewnia wykonawca wstępne  zapotrzebowanie na kable i urządzenia transmisji danych od istniejących punktów magistralnej sieci światłowodowej i do lokalnych koncentratorów danych LKS i od LKS do stacji pomiarowych SP – 1 kpl. w ilości sztuk oraz o parametrach techniczno-użytkowych według opisu lub w ilości sztuk oraz o parametrach techniczno-użytkowych po wykonaniu projektu i konsultacjach.</t>
  </si>
  <si>
    <t xml:space="preserve">Pozostałe elementy armatury przyłączeniowej - w ilości sztuk oraz o parametrach techniczno-użytkowych według uzyskanych obliczeń </t>
  </si>
  <si>
    <r>
      <t xml:space="preserve">Rury preizolowane o łacznej długości 20 465 mb w tym: </t>
    </r>
    <r>
      <rPr>
        <sz val="11"/>
        <rFont val="Calibri"/>
        <family val="2"/>
        <charset val="238"/>
      </rPr>
      <t>Ø150 - 11 119mb; Ø200 - 9 146 mb; Ø250 - 200 mb (Tab. 1 + Tab.2)</t>
    </r>
    <r>
      <rPr>
        <b/>
        <sz val="11"/>
        <rFont val="Calibri"/>
        <family val="2"/>
        <charset val="238"/>
      </rPr>
      <t>*</t>
    </r>
  </si>
  <si>
    <r>
      <t xml:space="preserve">Rury nieizolowane o łacznej długości 20 465 mb w tym: </t>
    </r>
    <r>
      <rPr>
        <sz val="11"/>
        <rFont val="Calibri"/>
        <family val="2"/>
        <charset val="238"/>
      </rPr>
      <t>Ø150 - 11 119mb; Ø200 - 9 146 mb; Ø250 - 200 mb (Tab. 1 + Tab.2)</t>
    </r>
    <r>
      <rPr>
        <b/>
        <sz val="11"/>
        <rFont val="Calibri"/>
        <family val="2"/>
        <charset val="238"/>
      </rPr>
      <t>*</t>
    </r>
  </si>
  <si>
    <t>1.27.</t>
  </si>
  <si>
    <t>1.28.</t>
  </si>
  <si>
    <t>1.29.</t>
  </si>
  <si>
    <t>Wykonanie  prac związanych z zabudową urządzeń, układów sterowania, systemów monitoringu i wizualizacji oraz uruchomieniem Układu Klimatyzacji Centralnej o mocy chłodniczej 7,2 MW z możliwością rozbudowy do 10,8 MW na poziomie 850 m</t>
  </si>
  <si>
    <t xml:space="preserve">Zabudowa urządzeń klimatyzacji oraz pozostałych urządzeń wraz z niezbędnym osprzętem oraz układami sterowania, wizualizacji, monitorowania i oprogramowania Układu Klimatyzacji Centralnej  o mocy chłodniczej 7,2MW z możliwością rozbudowy do 10,8MW na poziomie 850 m, przy szybie Jan dla JSW S.A. KWK „Knurów-Szczygłowice” Ruch Knurów </t>
  </si>
  <si>
    <t>Zabudowa preizolowanych rurociągów wody lodowej wraz armaturą (pkt. II ppkt. 1.28.)</t>
  </si>
  <si>
    <t>Zabudowa nieizolowanych rurociągów wody lodowej wraz armaturą (pkt. II ppkt. 1.29.)</t>
  </si>
  <si>
    <t>Przeprowadzenie prób ruchowych w obecności upoważnionych pracowników w okresie 3 miesięcy wraz z skoordynowaniem współpracy części powierzchniowej z częścią dołową Układ Klimatyzacji Cenralnej</t>
  </si>
  <si>
    <t>30 – dniowy nadzór nad stałą i ciągłą pracą Układu Klimatyzacji Centralnej części dołowej (od reduktora ciśnień do rejonów eksploatacyjnych).</t>
  </si>
  <si>
    <t>Zbiornik wody – jeśli będzie wymagany *</t>
  </si>
  <si>
    <t>Układ filtracyjny na wlocie do komory 300 - 500 µm, 40bar – według uzyskanych obliczeń (jednak nie mniej niż. 4 szt.) wraz z filtrami + rezerwa (rezerwowe filtry w ilości podwojonej do ilości zastosowanych filtrów uzyskanych  z wyliczeń Wykonawcy) *</t>
  </si>
  <si>
    <t>Pompa zatapialna typu P lub równoważna – w ilości sztuk oraz o parametrach techniczno-użytkowych według uzyskanych obliczeń *</t>
  </si>
  <si>
    <t>Zestaw pompowy dosprężający OS lub równoważny  – w ilości sztuk oraz o parametrach techniczno-użytkowych według uzyskanych obliczeń (jednak nie mniej niż 2 szt.)  W przypadku gdy pompy dosprężające będą budowane w innym miejscu niż stacja reduktorów, należy je doposażyć w dodatkowy osprzęt elektryczny doposażony w wyłącznik WSB 1.160/160/S lub równoważny z okablowaniem *</t>
  </si>
  <si>
    <t>Zestaw pompowy OS – obieg wody lodowej – w ilości sztuk oraz o parametrach techniczno-użytkowych według uzyskanych obliczeń (jednak nie mniej niż 2szt.)  *</t>
  </si>
  <si>
    <t>nie mniej niż 4 szt. stacji transformatorowych MAR-G/400/6/0,5kV lub równoważne w wykonaniu ognioszczelnym*</t>
  </si>
  <si>
    <t xml:space="preserve">Wykonanie "Projektu Technicznego budowy Układu Klimatyzacji Centralnej w części dołowej o mocy chłodniczej 7,2MW z możliwością rozbudowy do 10,8MW dla JSW S.A. KWK „Knurów-Szczygłowice” Ruch Knurów” składającego się z części mechanicznej i elektrycznej w 2 egzemplarzach w wersji papierowej oraz w 1 egzemplarzu w wersji elektronicznej. </t>
  </si>
  <si>
    <t>Przeniesienie na Zamawiajacego autorskich  praw  majątkowych do dokumentacji "Projektu Technicznego  budowy Układu Klimatyzacji Centralnej w części dołowej o mocy chłodniczej 7,2MW z możliwością rozbudowy do 10,8MW dla JSW S.A. KWK „Knurów-Szczygłowice” Ruch Knurów”</t>
  </si>
  <si>
    <t>Przeniesienie na Zamawiajacego autorskich  praw  majątkowych do dokumentacji powykonawczej "Budowy Układu Klimatyzacji Centralnej w części dołowej o mocy chłodniczej 7,2MW z możliwością rozbudowy do 10,8MW dla JSW S.A. KWK „Knurów-Szczygłowice” Ruch Knurów”</t>
  </si>
  <si>
    <t xml:space="preserve">Wykonanie dokumentacji technicznej (powykonawczej)  : „Budowy Układu Klimatyzacji Centralnej w części dołowej o mocy chłodniczej 7,2MW z możliwością rozbudowy do 10,8MW dla JSW S.A. KWK „Knurów-Szczygłowice” Ruch Knurów” składającej się z części mechanicznej i elektrycznej w 2 egzemplarzach w wersji papierowej oraz w 1 egzemplarzu w wersji elektronicznej. </t>
  </si>
  <si>
    <t xml:space="preserve">Załącznik nr 4 do formularza ofertowego/
Załącznik nr 3 do umowy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</si>
</sst>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43" formatCode="_-* #,##0.00\ _z_ł_-;\-* #,##0.00\ _z_ł_-;_-* &quot;-&quot;??\ _z_ł_-;_-@_-"/>
  </numFmts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name val="Calibri"/>
      <family val="2"/>
      <charset val="238"/>
      <scheme val="minor"/>
    </font>
    <font>
      <vertAlign val="superscript"/>
      <sz val="1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2" fillId="0" borderId="0" xfId="0" applyFont="1"/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/>
    <xf numFmtId="0" fontId="6" fillId="0" borderId="1" xfId="0" applyFont="1" applyBorder="1" applyAlignment="1">
      <alignment horizontal="left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7" fillId="0" borderId="0" xfId="0" applyNumberFormat="1" applyFont="1"/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2" borderId="1" xfId="0" applyFont="1" applyFill="1" applyBorder="1" applyAlignment="1">
      <alignment horizontal="justify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center" vertical="center" wrapText="1"/>
    </xf>
    <xf numFmtId="4" fontId="0" fillId="0" borderId="0" xfId="0" applyNumberFormat="1"/>
    <xf numFmtId="4" fontId="14" fillId="0" borderId="0" xfId="0" applyNumberFormat="1" applyFont="1"/>
    <xf numFmtId="4" fontId="15" fillId="0" borderId="0" xfId="0" applyNumberFormat="1" applyFont="1"/>
    <xf numFmtId="0" fontId="14" fillId="0" borderId="0" xfId="0" applyFont="1"/>
    <xf numFmtId="4" fontId="16" fillId="0" borderId="0" xfId="0" applyNumberFormat="1" applyFont="1"/>
    <xf numFmtId="4" fontId="17" fillId="0" borderId="0" xfId="0" applyNumberFormat="1" applyFont="1"/>
    <xf numFmtId="4" fontId="15" fillId="3" borderId="0" xfId="0" applyNumberFormat="1" applyFont="1" applyFill="1"/>
    <xf numFmtId="4" fontId="2" fillId="3" borderId="0" xfId="0" applyNumberFormat="1" applyFont="1" applyFill="1"/>
    <xf numFmtId="0" fontId="13" fillId="0" borderId="0" xfId="0" applyFont="1" applyAlignment="1">
      <alignment horizontal="center" vertical="center"/>
    </xf>
    <xf numFmtId="4" fontId="13" fillId="0" borderId="0" xfId="0" applyNumberFormat="1" applyFont="1" applyAlignment="1">
      <alignment horizontal="center" vertical="center"/>
    </xf>
    <xf numFmtId="0" fontId="13" fillId="0" borderId="0" xfId="0" applyFont="1"/>
    <xf numFmtId="4" fontId="18" fillId="0" borderId="0" xfId="0" applyNumberFormat="1" applyFont="1"/>
    <xf numFmtId="4" fontId="19" fillId="0" borderId="0" xfId="0" applyNumberFormat="1" applyFont="1"/>
    <xf numFmtId="0" fontId="16" fillId="0" borderId="0" xfId="0" applyFont="1" applyAlignment="1">
      <alignment horizontal="right"/>
    </xf>
    <xf numFmtId="44" fontId="7" fillId="0" borderId="0" xfId="0" applyNumberFormat="1" applyFont="1"/>
    <xf numFmtId="44" fontId="3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44" fontId="0" fillId="0" borderId="0" xfId="0" applyNumberFormat="1"/>
    <xf numFmtId="44" fontId="1" fillId="0" borderId="0" xfId="0" applyNumberFormat="1" applyFont="1" applyAlignment="1">
      <alignment horizontal="right"/>
    </xf>
    <xf numFmtId="0" fontId="2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justify" vertical="center" wrapText="1"/>
    </xf>
    <xf numFmtId="0" fontId="21" fillId="0" borderId="1" xfId="0" applyFont="1" applyBorder="1" applyAlignment="1">
      <alignment horizontal="center" vertical="center" wrapText="1"/>
    </xf>
    <xf numFmtId="44" fontId="7" fillId="0" borderId="0" xfId="0" applyNumberFormat="1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right" vertical="center" wrapText="1"/>
    </xf>
    <xf numFmtId="43" fontId="6" fillId="0" borderId="3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justify" vertical="center" wrapText="1"/>
    </xf>
    <xf numFmtId="43" fontId="4" fillId="0" borderId="1" xfId="0" applyNumberFormat="1" applyFont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43" fontId="6" fillId="0" borderId="1" xfId="0" applyNumberFormat="1" applyFont="1" applyBorder="1" applyAlignment="1">
      <alignment horizontal="center" vertical="center" wrapText="1"/>
    </xf>
    <xf numFmtId="43" fontId="6" fillId="0" borderId="2" xfId="0" applyNumberFormat="1" applyFont="1" applyBorder="1" applyAlignment="1">
      <alignment horizontal="right" vertical="center" wrapText="1"/>
    </xf>
    <xf numFmtId="43" fontId="6" fillId="0" borderId="3" xfId="0" applyNumberFormat="1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44" fontId="3" fillId="4" borderId="1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10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" fontId="6" fillId="0" borderId="2" xfId="0" applyNumberFormat="1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top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7"/>
  <sheetViews>
    <sheetView tabSelected="1" view="pageLayout" topLeftCell="A58" zoomScale="60" zoomScaleNormal="100" zoomScalePageLayoutView="60" workbookViewId="0">
      <selection activeCell="G64" sqref="G64"/>
    </sheetView>
  </sheetViews>
  <sheetFormatPr defaultRowHeight="14.4" x14ac:dyDescent="0.3"/>
  <cols>
    <col min="1" max="1" width="10.6640625" customWidth="1"/>
    <col min="3" max="3" width="59.6640625" customWidth="1"/>
    <col min="4" max="4" width="12.6640625" customWidth="1"/>
    <col min="5" max="5" width="11.5546875" customWidth="1"/>
    <col min="6" max="6" width="21.33203125" style="36" customWidth="1"/>
    <col min="7" max="7" width="28.33203125" style="36" customWidth="1"/>
  </cols>
  <sheetData>
    <row r="1" spans="1:7" ht="24.75" customHeight="1" x14ac:dyDescent="0.3">
      <c r="G1" s="37"/>
    </row>
    <row r="2" spans="1:7" ht="36" customHeight="1" x14ac:dyDescent="0.3">
      <c r="F2" s="54" t="s">
        <v>160</v>
      </c>
      <c r="G2" s="55"/>
    </row>
    <row r="4" spans="1:7" ht="24.75" customHeight="1" x14ac:dyDescent="0.3">
      <c r="B4" s="4"/>
      <c r="C4" s="4"/>
      <c r="D4" s="4"/>
      <c r="E4" s="4"/>
      <c r="F4" s="60" t="s">
        <v>111</v>
      </c>
      <c r="G4" s="60"/>
    </row>
    <row r="5" spans="1:7" ht="27" customHeight="1" x14ac:dyDescent="0.3">
      <c r="B5" s="4"/>
      <c r="C5" s="4"/>
      <c r="D5" s="4"/>
      <c r="E5" s="4"/>
      <c r="F5" s="60"/>
      <c r="G5" s="60"/>
    </row>
    <row r="6" spans="1:7" x14ac:dyDescent="0.3">
      <c r="B6" s="4"/>
      <c r="C6" s="4"/>
      <c r="D6" s="4"/>
      <c r="E6" s="4"/>
      <c r="F6" s="60"/>
      <c r="G6" s="60"/>
    </row>
    <row r="7" spans="1:7" x14ac:dyDescent="0.3">
      <c r="B7" s="4"/>
      <c r="C7" s="4"/>
      <c r="D7" s="4"/>
      <c r="E7" s="4"/>
      <c r="F7" s="60"/>
      <c r="G7" s="60"/>
    </row>
    <row r="8" spans="1:7" ht="30.75" customHeight="1" x14ac:dyDescent="0.3">
      <c r="B8" s="4"/>
      <c r="C8" s="4"/>
      <c r="D8" s="4"/>
      <c r="E8" s="4"/>
      <c r="F8" s="60"/>
      <c r="G8" s="60"/>
    </row>
    <row r="9" spans="1:7" x14ac:dyDescent="0.3">
      <c r="B9" s="4"/>
      <c r="C9" s="4"/>
      <c r="D9" s="4"/>
      <c r="E9" s="4"/>
      <c r="F9" s="41"/>
      <c r="G9" s="33"/>
    </row>
    <row r="10" spans="1:7" ht="15.6" x14ac:dyDescent="0.3">
      <c r="B10" s="61" t="s">
        <v>38</v>
      </c>
      <c r="C10" s="62"/>
      <c r="D10" s="62"/>
      <c r="E10" s="62"/>
      <c r="F10" s="62"/>
      <c r="G10" s="62"/>
    </row>
    <row r="11" spans="1:7" x14ac:dyDescent="0.3">
      <c r="B11" s="4"/>
      <c r="C11" s="4"/>
      <c r="D11" s="4"/>
      <c r="E11" s="4"/>
      <c r="F11" s="41"/>
      <c r="G11" s="33"/>
    </row>
    <row r="12" spans="1:7" ht="48.75" customHeight="1" x14ac:dyDescent="0.3">
      <c r="A12" s="38" t="s">
        <v>104</v>
      </c>
      <c r="B12" s="63" t="s">
        <v>115</v>
      </c>
      <c r="C12" s="64"/>
      <c r="D12" s="64"/>
      <c r="E12" s="64"/>
      <c r="F12" s="64"/>
      <c r="G12" s="64"/>
    </row>
    <row r="13" spans="1:7" x14ac:dyDescent="0.3">
      <c r="B13" s="4"/>
      <c r="C13" s="4"/>
      <c r="D13" s="4"/>
      <c r="E13" s="4"/>
      <c r="F13" s="33"/>
      <c r="G13" s="33"/>
    </row>
    <row r="14" spans="1:7" x14ac:dyDescent="0.3">
      <c r="B14" s="4"/>
      <c r="C14" s="4"/>
      <c r="D14" s="4"/>
      <c r="E14" s="4"/>
      <c r="F14" s="33"/>
      <c r="G14" s="33"/>
    </row>
    <row r="15" spans="1:7" x14ac:dyDescent="0.3">
      <c r="B15" s="65" t="s">
        <v>0</v>
      </c>
      <c r="C15" s="66" t="s">
        <v>109</v>
      </c>
      <c r="D15" s="65" t="s">
        <v>32</v>
      </c>
      <c r="E15" s="65" t="s">
        <v>108</v>
      </c>
      <c r="F15" s="67" t="s">
        <v>107</v>
      </c>
      <c r="G15" s="67" t="s">
        <v>110</v>
      </c>
    </row>
    <row r="16" spans="1:7" x14ac:dyDescent="0.3">
      <c r="B16" s="65"/>
      <c r="C16" s="66"/>
      <c r="D16" s="65"/>
      <c r="E16" s="65"/>
      <c r="F16" s="67"/>
      <c r="G16" s="67"/>
    </row>
    <row r="17" spans="2:7" x14ac:dyDescent="0.3">
      <c r="B17" s="65"/>
      <c r="C17" s="66"/>
      <c r="D17" s="65"/>
      <c r="E17" s="65"/>
      <c r="F17" s="67"/>
      <c r="G17" s="67"/>
    </row>
    <row r="18" spans="2:7" x14ac:dyDescent="0.3">
      <c r="B18" s="9" t="s">
        <v>2</v>
      </c>
      <c r="C18" s="9" t="s">
        <v>3</v>
      </c>
      <c r="D18" s="9" t="s">
        <v>4</v>
      </c>
      <c r="E18" s="9" t="s">
        <v>5</v>
      </c>
      <c r="F18" s="34" t="s">
        <v>35</v>
      </c>
      <c r="G18" s="34" t="s">
        <v>36</v>
      </c>
    </row>
    <row r="19" spans="2:7" ht="75" customHeight="1" x14ac:dyDescent="0.3">
      <c r="B19" s="10" t="s">
        <v>6</v>
      </c>
      <c r="C19" s="68" t="s">
        <v>116</v>
      </c>
      <c r="D19" s="69"/>
      <c r="E19" s="69"/>
      <c r="F19" s="69"/>
      <c r="G19" s="70"/>
    </row>
    <row r="20" spans="2:7" ht="126.6" customHeight="1" x14ac:dyDescent="0.3">
      <c r="B20" s="11" t="s">
        <v>7</v>
      </c>
      <c r="C20" s="2" t="s">
        <v>156</v>
      </c>
      <c r="D20" s="8">
        <v>1</v>
      </c>
      <c r="E20" s="8" t="s">
        <v>40</v>
      </c>
      <c r="F20" s="53"/>
      <c r="G20" s="49">
        <f>D20*F20</f>
        <v>0</v>
      </c>
    </row>
    <row r="21" spans="2:7" ht="133.80000000000001" customHeight="1" x14ac:dyDescent="0.3">
      <c r="B21" s="11" t="s">
        <v>8</v>
      </c>
      <c r="C21" s="39" t="s">
        <v>157</v>
      </c>
      <c r="D21" s="3">
        <v>1</v>
      </c>
      <c r="E21" s="3" t="s">
        <v>40</v>
      </c>
      <c r="F21" s="53"/>
      <c r="G21" s="49">
        <f t="shared" ref="G21:G24" si="0">D21*F21</f>
        <v>0</v>
      </c>
    </row>
    <row r="22" spans="2:7" ht="91.2" customHeight="1" x14ac:dyDescent="0.3">
      <c r="B22" s="42" t="s">
        <v>13</v>
      </c>
      <c r="C22" s="2" t="s">
        <v>114</v>
      </c>
      <c r="D22" s="3">
        <v>1</v>
      </c>
      <c r="E22" s="3" t="s">
        <v>40</v>
      </c>
      <c r="F22" s="53"/>
      <c r="G22" s="49">
        <f t="shared" si="0"/>
        <v>0</v>
      </c>
    </row>
    <row r="23" spans="2:7" ht="125.4" customHeight="1" x14ac:dyDescent="0.3">
      <c r="B23" s="11" t="s">
        <v>9</v>
      </c>
      <c r="C23" s="5" t="s">
        <v>159</v>
      </c>
      <c r="D23" s="3">
        <v>1</v>
      </c>
      <c r="E23" s="3" t="s">
        <v>40</v>
      </c>
      <c r="F23" s="53"/>
      <c r="G23" s="49">
        <f t="shared" si="0"/>
        <v>0</v>
      </c>
    </row>
    <row r="24" spans="2:7" ht="125.4" customHeight="1" x14ac:dyDescent="0.3">
      <c r="B24" s="47" t="s">
        <v>103</v>
      </c>
      <c r="C24" s="39" t="s">
        <v>158</v>
      </c>
      <c r="D24" s="3">
        <v>1</v>
      </c>
      <c r="E24" s="3" t="s">
        <v>40</v>
      </c>
      <c r="F24" s="53"/>
      <c r="G24" s="49">
        <f t="shared" si="0"/>
        <v>0</v>
      </c>
    </row>
    <row r="25" spans="2:7" ht="69" customHeight="1" x14ac:dyDescent="0.3">
      <c r="B25" s="10" t="s">
        <v>10</v>
      </c>
      <c r="C25" s="68" t="s">
        <v>117</v>
      </c>
      <c r="D25" s="69"/>
      <c r="E25" s="69"/>
      <c r="F25" s="69"/>
      <c r="G25" s="70"/>
    </row>
    <row r="26" spans="2:7" ht="28.35" customHeight="1" x14ac:dyDescent="0.3">
      <c r="B26" s="11" t="s">
        <v>7</v>
      </c>
      <c r="C26" s="71" t="s">
        <v>112</v>
      </c>
      <c r="D26" s="72"/>
      <c r="E26" s="72"/>
      <c r="F26" s="72"/>
      <c r="G26" s="73"/>
    </row>
    <row r="27" spans="2:7" ht="61.8" customHeight="1" x14ac:dyDescent="0.3">
      <c r="B27" s="11" t="s">
        <v>8</v>
      </c>
      <c r="C27" s="14" t="s">
        <v>118</v>
      </c>
      <c r="D27" s="44">
        <v>1</v>
      </c>
      <c r="E27" s="45" t="s">
        <v>40</v>
      </c>
      <c r="F27" s="53"/>
      <c r="G27" s="49">
        <f>D27*F27</f>
        <v>0</v>
      </c>
    </row>
    <row r="28" spans="2:7" ht="63.6" customHeight="1" x14ac:dyDescent="0.3">
      <c r="B28" s="11" t="s">
        <v>13</v>
      </c>
      <c r="C28" s="14" t="s">
        <v>119</v>
      </c>
      <c r="D28" s="44">
        <v>1</v>
      </c>
      <c r="E28" s="48" t="s">
        <v>40</v>
      </c>
      <c r="F28" s="53"/>
      <c r="G28" s="49">
        <f>D28*F28</f>
        <v>0</v>
      </c>
    </row>
    <row r="29" spans="2:7" ht="82.8" x14ac:dyDescent="0.3">
      <c r="B29" s="11" t="s">
        <v>14</v>
      </c>
      <c r="C29" s="14" t="s">
        <v>120</v>
      </c>
      <c r="D29" s="44">
        <v>1</v>
      </c>
      <c r="E29" s="45" t="s">
        <v>40</v>
      </c>
      <c r="F29" s="53"/>
      <c r="G29" s="49">
        <f t="shared" ref="G29:G36" si="1">D29*F29</f>
        <v>0</v>
      </c>
    </row>
    <row r="30" spans="2:7" ht="102.75" customHeight="1" x14ac:dyDescent="0.3">
      <c r="B30" s="11" t="s">
        <v>15</v>
      </c>
      <c r="C30" s="14" t="s">
        <v>121</v>
      </c>
      <c r="D30" s="44">
        <v>1</v>
      </c>
      <c r="E30" s="45" t="s">
        <v>40</v>
      </c>
      <c r="F30" s="53"/>
      <c r="G30" s="49">
        <f t="shared" si="1"/>
        <v>0</v>
      </c>
    </row>
    <row r="31" spans="2:7" ht="72" customHeight="1" x14ac:dyDescent="0.3">
      <c r="B31" s="11" t="s">
        <v>16</v>
      </c>
      <c r="C31" s="14" t="s">
        <v>122</v>
      </c>
      <c r="D31" s="44">
        <v>1</v>
      </c>
      <c r="E31" s="45" t="s">
        <v>40</v>
      </c>
      <c r="F31" s="53"/>
      <c r="G31" s="49">
        <f t="shared" si="1"/>
        <v>0</v>
      </c>
    </row>
    <row r="32" spans="2:7" ht="69.75" customHeight="1" x14ac:dyDescent="0.3">
      <c r="B32" s="11" t="s">
        <v>17</v>
      </c>
      <c r="C32" s="14" t="s">
        <v>123</v>
      </c>
      <c r="D32" s="44">
        <v>1</v>
      </c>
      <c r="E32" s="45" t="s">
        <v>40</v>
      </c>
      <c r="F32" s="53"/>
      <c r="G32" s="49">
        <f t="shared" si="1"/>
        <v>0</v>
      </c>
    </row>
    <row r="33" spans="2:7" ht="32.25" customHeight="1" x14ac:dyDescent="0.3">
      <c r="B33" s="11" t="s">
        <v>18</v>
      </c>
      <c r="C33" s="14" t="s">
        <v>124</v>
      </c>
      <c r="D33" s="44">
        <v>16</v>
      </c>
      <c r="E33" s="44" t="s">
        <v>39</v>
      </c>
      <c r="F33" s="53"/>
      <c r="G33" s="49">
        <f t="shared" si="1"/>
        <v>0</v>
      </c>
    </row>
    <row r="34" spans="2:7" ht="41.4" x14ac:dyDescent="0.3">
      <c r="B34" s="11" t="s">
        <v>19</v>
      </c>
      <c r="C34" s="14" t="s">
        <v>125</v>
      </c>
      <c r="D34" s="44">
        <v>16</v>
      </c>
      <c r="E34" s="44" t="s">
        <v>39</v>
      </c>
      <c r="F34" s="53"/>
      <c r="G34" s="49">
        <f t="shared" si="1"/>
        <v>0</v>
      </c>
    </row>
    <row r="35" spans="2:7" ht="32.25" customHeight="1" x14ac:dyDescent="0.3">
      <c r="B35" s="11" t="s">
        <v>20</v>
      </c>
      <c r="C35" s="14" t="s">
        <v>126</v>
      </c>
      <c r="D35" s="44">
        <v>16</v>
      </c>
      <c r="E35" s="44" t="s">
        <v>39</v>
      </c>
      <c r="F35" s="53"/>
      <c r="G35" s="49">
        <f t="shared" si="1"/>
        <v>0</v>
      </c>
    </row>
    <row r="36" spans="2:7" ht="51" customHeight="1" x14ac:dyDescent="0.3">
      <c r="B36" s="11" t="s">
        <v>21</v>
      </c>
      <c r="C36" s="51" t="s">
        <v>155</v>
      </c>
      <c r="D36" s="44">
        <v>1</v>
      </c>
      <c r="E36" s="44" t="s">
        <v>40</v>
      </c>
      <c r="F36" s="53"/>
      <c r="G36" s="49">
        <f t="shared" si="1"/>
        <v>0</v>
      </c>
    </row>
    <row r="37" spans="2:7" ht="49.5" customHeight="1" x14ac:dyDescent="0.3">
      <c r="B37" s="11" t="s">
        <v>22</v>
      </c>
      <c r="C37" s="14" t="s">
        <v>127</v>
      </c>
      <c r="D37" s="44">
        <v>1600</v>
      </c>
      <c r="E37" s="44" t="s">
        <v>98</v>
      </c>
      <c r="F37" s="53"/>
      <c r="G37" s="49">
        <f>D37*F37</f>
        <v>0</v>
      </c>
    </row>
    <row r="38" spans="2:7" ht="28.5" customHeight="1" x14ac:dyDescent="0.3">
      <c r="B38" s="11" t="s">
        <v>23</v>
      </c>
      <c r="C38" s="14" t="s">
        <v>128</v>
      </c>
      <c r="D38" s="44">
        <v>1600</v>
      </c>
      <c r="E38" s="44" t="s">
        <v>98</v>
      </c>
      <c r="F38" s="53"/>
      <c r="G38" s="49">
        <f t="shared" ref="G38:G54" si="2">D38*F38</f>
        <v>0</v>
      </c>
    </row>
    <row r="39" spans="2:7" ht="64.5" customHeight="1" x14ac:dyDescent="0.3">
      <c r="B39" s="11" t="s">
        <v>24</v>
      </c>
      <c r="C39" s="14" t="s">
        <v>129</v>
      </c>
      <c r="D39" s="44">
        <v>1600</v>
      </c>
      <c r="E39" s="44" t="s">
        <v>98</v>
      </c>
      <c r="F39" s="53"/>
      <c r="G39" s="49">
        <f t="shared" si="2"/>
        <v>0</v>
      </c>
    </row>
    <row r="40" spans="2:7" ht="27" customHeight="1" x14ac:dyDescent="0.3">
      <c r="B40" s="11" t="s">
        <v>25</v>
      </c>
      <c r="C40" s="14" t="s">
        <v>130</v>
      </c>
      <c r="D40" s="44">
        <v>1600</v>
      </c>
      <c r="E40" s="44" t="s">
        <v>98</v>
      </c>
      <c r="F40" s="53"/>
      <c r="G40" s="49">
        <f t="shared" si="2"/>
        <v>0</v>
      </c>
    </row>
    <row r="41" spans="2:7" ht="49.5" customHeight="1" x14ac:dyDescent="0.3">
      <c r="B41" s="11" t="s">
        <v>26</v>
      </c>
      <c r="C41" s="14" t="s">
        <v>131</v>
      </c>
      <c r="D41" s="44">
        <v>1</v>
      </c>
      <c r="E41" s="45" t="s">
        <v>40</v>
      </c>
      <c r="F41" s="53"/>
      <c r="G41" s="49">
        <f t="shared" si="2"/>
        <v>0</v>
      </c>
    </row>
    <row r="42" spans="2:7" ht="65.400000000000006" customHeight="1" x14ac:dyDescent="0.3">
      <c r="B42" s="11" t="s">
        <v>27</v>
      </c>
      <c r="C42" s="14" t="s">
        <v>132</v>
      </c>
      <c r="D42" s="44">
        <v>1</v>
      </c>
      <c r="E42" s="44" t="s">
        <v>40</v>
      </c>
      <c r="F42" s="53"/>
      <c r="G42" s="49">
        <f t="shared" si="2"/>
        <v>0</v>
      </c>
    </row>
    <row r="43" spans="2:7" ht="49.5" customHeight="1" x14ac:dyDescent="0.3">
      <c r="B43" s="11" t="s">
        <v>28</v>
      </c>
      <c r="C43" s="14" t="s">
        <v>133</v>
      </c>
      <c r="D43" s="44">
        <v>1</v>
      </c>
      <c r="E43" s="44" t="s">
        <v>40</v>
      </c>
      <c r="F43" s="53"/>
      <c r="G43" s="49">
        <f t="shared" si="2"/>
        <v>0</v>
      </c>
    </row>
    <row r="44" spans="2:7" ht="51.75" customHeight="1" x14ac:dyDescent="0.3">
      <c r="B44" s="40" t="s">
        <v>41</v>
      </c>
      <c r="C44" s="51" t="s">
        <v>154</v>
      </c>
      <c r="D44" s="44">
        <v>1</v>
      </c>
      <c r="E44" s="44" t="s">
        <v>40</v>
      </c>
      <c r="F44" s="53"/>
      <c r="G44" s="49">
        <f t="shared" si="2"/>
        <v>0</v>
      </c>
    </row>
    <row r="45" spans="2:7" ht="96.6" x14ac:dyDescent="0.3">
      <c r="B45" s="11" t="s">
        <v>42</v>
      </c>
      <c r="C45" s="51" t="s">
        <v>153</v>
      </c>
      <c r="D45" s="44">
        <v>1</v>
      </c>
      <c r="E45" s="44" t="s">
        <v>40</v>
      </c>
      <c r="F45" s="53"/>
      <c r="G45" s="49">
        <f t="shared" si="2"/>
        <v>0</v>
      </c>
    </row>
    <row r="46" spans="2:7" ht="41.4" x14ac:dyDescent="0.3">
      <c r="B46" s="11" t="s">
        <v>43</v>
      </c>
      <c r="C46" s="51" t="s">
        <v>152</v>
      </c>
      <c r="D46" s="44">
        <v>1</v>
      </c>
      <c r="E46" s="44" t="s">
        <v>40</v>
      </c>
      <c r="F46" s="53"/>
      <c r="G46" s="49">
        <f t="shared" si="2"/>
        <v>0</v>
      </c>
    </row>
    <row r="47" spans="2:7" ht="69" x14ac:dyDescent="0.3">
      <c r="B47" s="11" t="s">
        <v>44</v>
      </c>
      <c r="C47" s="51" t="s">
        <v>151</v>
      </c>
      <c r="D47" s="44">
        <v>1</v>
      </c>
      <c r="E47" s="44" t="s">
        <v>40</v>
      </c>
      <c r="F47" s="53"/>
      <c r="G47" s="49">
        <f t="shared" si="2"/>
        <v>0</v>
      </c>
    </row>
    <row r="48" spans="2:7" ht="29.25" customHeight="1" x14ac:dyDescent="0.3">
      <c r="B48" s="11" t="s">
        <v>45</v>
      </c>
      <c r="C48" s="14" t="s">
        <v>134</v>
      </c>
      <c r="D48" s="44">
        <v>1</v>
      </c>
      <c r="E48" s="44" t="s">
        <v>40</v>
      </c>
      <c r="F48" s="53"/>
      <c r="G48" s="49">
        <f>D48*F48</f>
        <v>0</v>
      </c>
    </row>
    <row r="49" spans="2:7" ht="30.75" customHeight="1" x14ac:dyDescent="0.3">
      <c r="B49" s="11" t="s">
        <v>48</v>
      </c>
      <c r="C49" s="51" t="s">
        <v>150</v>
      </c>
      <c r="D49" s="44">
        <v>1</v>
      </c>
      <c r="E49" s="44" t="s">
        <v>40</v>
      </c>
      <c r="F49" s="53"/>
      <c r="G49" s="49">
        <f>D49*F49</f>
        <v>0</v>
      </c>
    </row>
    <row r="50" spans="2:7" ht="69" x14ac:dyDescent="0.3">
      <c r="B50" s="11" t="s">
        <v>52</v>
      </c>
      <c r="C50" s="14" t="s">
        <v>135</v>
      </c>
      <c r="D50" s="44">
        <v>1</v>
      </c>
      <c r="E50" s="44" t="s">
        <v>40</v>
      </c>
      <c r="F50" s="53"/>
      <c r="G50" s="49">
        <f t="shared" si="2"/>
        <v>0</v>
      </c>
    </row>
    <row r="51" spans="2:7" ht="62.25" customHeight="1" x14ac:dyDescent="0.3">
      <c r="B51" s="11" t="s">
        <v>53</v>
      </c>
      <c r="C51" s="14" t="s">
        <v>136</v>
      </c>
      <c r="D51" s="44">
        <v>1</v>
      </c>
      <c r="E51" s="44" t="s">
        <v>40</v>
      </c>
      <c r="F51" s="53"/>
      <c r="G51" s="49">
        <f t="shared" si="2"/>
        <v>0</v>
      </c>
    </row>
    <row r="52" spans="2:7" ht="110.4" x14ac:dyDescent="0.3">
      <c r="B52" s="43" t="s">
        <v>54</v>
      </c>
      <c r="C52" s="14" t="s">
        <v>137</v>
      </c>
      <c r="D52" s="44">
        <v>1</v>
      </c>
      <c r="E52" s="44" t="s">
        <v>40</v>
      </c>
      <c r="F52" s="53"/>
      <c r="G52" s="49">
        <f t="shared" si="2"/>
        <v>0</v>
      </c>
    </row>
    <row r="53" spans="2:7" ht="53.4" customHeight="1" x14ac:dyDescent="0.3">
      <c r="B53" s="43" t="s">
        <v>141</v>
      </c>
      <c r="C53" s="14" t="s">
        <v>138</v>
      </c>
      <c r="D53" s="44">
        <v>1</v>
      </c>
      <c r="E53" s="44" t="s">
        <v>40</v>
      </c>
      <c r="F53" s="53"/>
      <c r="G53" s="49">
        <f t="shared" si="2"/>
        <v>0</v>
      </c>
    </row>
    <row r="54" spans="2:7" ht="43.8" customHeight="1" x14ac:dyDescent="0.3">
      <c r="B54" s="43" t="s">
        <v>142</v>
      </c>
      <c r="C54" s="14" t="s">
        <v>139</v>
      </c>
      <c r="D54" s="44">
        <v>1</v>
      </c>
      <c r="E54" s="44" t="s">
        <v>40</v>
      </c>
      <c r="F54" s="53"/>
      <c r="G54" s="49">
        <f t="shared" si="2"/>
        <v>0</v>
      </c>
    </row>
    <row r="55" spans="2:7" ht="55.8" customHeight="1" x14ac:dyDescent="0.3">
      <c r="B55" s="40" t="s">
        <v>143</v>
      </c>
      <c r="C55" s="14" t="s">
        <v>140</v>
      </c>
      <c r="D55" s="44">
        <v>1</v>
      </c>
      <c r="E55" s="44" t="s">
        <v>40</v>
      </c>
      <c r="F55" s="53"/>
      <c r="G55" s="49">
        <f>D55*F55</f>
        <v>0</v>
      </c>
    </row>
    <row r="56" spans="2:7" ht="108" customHeight="1" x14ac:dyDescent="0.3">
      <c r="B56" s="10" t="s">
        <v>29</v>
      </c>
      <c r="C56" s="68" t="s">
        <v>144</v>
      </c>
      <c r="D56" s="69"/>
      <c r="E56" s="69"/>
      <c r="F56" s="69"/>
      <c r="G56" s="70"/>
    </row>
    <row r="57" spans="2:7" ht="76.5" customHeight="1" x14ac:dyDescent="0.3">
      <c r="B57" s="78" t="s">
        <v>7</v>
      </c>
      <c r="C57" s="77" t="s">
        <v>145</v>
      </c>
      <c r="D57" s="59">
        <v>1</v>
      </c>
      <c r="E57" s="59" t="s">
        <v>40</v>
      </c>
      <c r="F57" s="56"/>
      <c r="G57" s="57">
        <f>D57*F57</f>
        <v>0</v>
      </c>
    </row>
    <row r="58" spans="2:7" ht="42" customHeight="1" x14ac:dyDescent="0.3">
      <c r="B58" s="78"/>
      <c r="C58" s="77"/>
      <c r="D58" s="59"/>
      <c r="E58" s="59"/>
      <c r="F58" s="56"/>
      <c r="G58" s="58"/>
    </row>
    <row r="59" spans="2:7" ht="60.6" customHeight="1" x14ac:dyDescent="0.3">
      <c r="B59" s="11" t="s">
        <v>9</v>
      </c>
      <c r="C59" s="46" t="s">
        <v>146</v>
      </c>
      <c r="D59" s="44">
        <v>1</v>
      </c>
      <c r="E59" s="44" t="s">
        <v>40</v>
      </c>
      <c r="F59" s="53"/>
      <c r="G59" s="50">
        <f>D59*F59</f>
        <v>0</v>
      </c>
    </row>
    <row r="60" spans="2:7" ht="52.5" customHeight="1" x14ac:dyDescent="0.3">
      <c r="B60" s="11" t="s">
        <v>30</v>
      </c>
      <c r="C60" s="46" t="s">
        <v>147</v>
      </c>
      <c r="D60" s="44">
        <v>1</v>
      </c>
      <c r="E60" s="44" t="s">
        <v>40</v>
      </c>
      <c r="F60" s="53"/>
      <c r="G60" s="50">
        <f>D60*F60</f>
        <v>0</v>
      </c>
    </row>
    <row r="61" spans="2:7" ht="55.2" x14ac:dyDescent="0.3">
      <c r="B61" s="11" t="s">
        <v>56</v>
      </c>
      <c r="C61" s="46" t="s">
        <v>148</v>
      </c>
      <c r="D61" s="44">
        <v>1</v>
      </c>
      <c r="E61" s="44" t="s">
        <v>40</v>
      </c>
      <c r="F61" s="53"/>
      <c r="G61" s="50">
        <f>D61*F61</f>
        <v>0</v>
      </c>
    </row>
    <row r="62" spans="2:7" ht="48" customHeight="1" x14ac:dyDescent="0.3">
      <c r="B62" s="11" t="s">
        <v>57</v>
      </c>
      <c r="C62" s="77" t="s">
        <v>149</v>
      </c>
      <c r="D62" s="59">
        <v>1</v>
      </c>
      <c r="E62" s="59" t="s">
        <v>40</v>
      </c>
      <c r="F62" s="53"/>
      <c r="G62" s="49">
        <f>D62*F62</f>
        <v>0</v>
      </c>
    </row>
    <row r="63" spans="2:7" ht="16.5" hidden="1" customHeight="1" x14ac:dyDescent="0.3">
      <c r="B63" s="11"/>
      <c r="C63" s="77"/>
      <c r="D63" s="59"/>
      <c r="E63" s="59"/>
      <c r="F63" s="35"/>
      <c r="G63" s="35"/>
    </row>
    <row r="64" spans="2:7" ht="46.5" customHeight="1" x14ac:dyDescent="0.3">
      <c r="B64" s="10" t="s">
        <v>49</v>
      </c>
      <c r="C64" s="76" t="s">
        <v>106</v>
      </c>
      <c r="D64" s="76"/>
      <c r="E64" s="76"/>
      <c r="F64" s="76"/>
      <c r="G64" s="52">
        <f>SUM(G57:G62,G27:G55,G20:G24)</f>
        <v>0</v>
      </c>
    </row>
    <row r="65" spans="2:7" x14ac:dyDescent="0.3">
      <c r="B65" s="4"/>
      <c r="C65" s="4"/>
      <c r="D65" s="4"/>
      <c r="E65" s="4"/>
      <c r="F65" s="33"/>
      <c r="G65" s="33"/>
    </row>
    <row r="66" spans="2:7" ht="117.75" customHeight="1" x14ac:dyDescent="0.3">
      <c r="B66" s="79" t="s">
        <v>105</v>
      </c>
      <c r="C66" s="80"/>
      <c r="D66" s="80"/>
      <c r="E66" s="80"/>
      <c r="F66" s="80"/>
      <c r="G66" s="80"/>
    </row>
    <row r="67" spans="2:7" ht="35.25" customHeight="1" x14ac:dyDescent="0.3">
      <c r="B67" s="74" t="s">
        <v>113</v>
      </c>
      <c r="C67" s="75"/>
      <c r="D67" s="75"/>
      <c r="E67" s="75"/>
      <c r="F67" s="75"/>
      <c r="G67" s="75"/>
    </row>
  </sheetData>
  <mergeCells count="26">
    <mergeCell ref="B67:G67"/>
    <mergeCell ref="C64:F64"/>
    <mergeCell ref="D15:D17"/>
    <mergeCell ref="F15:F17"/>
    <mergeCell ref="C57:C58"/>
    <mergeCell ref="E15:E17"/>
    <mergeCell ref="B57:B58"/>
    <mergeCell ref="D57:D58"/>
    <mergeCell ref="B66:G66"/>
    <mergeCell ref="C62:C63"/>
    <mergeCell ref="D62:D63"/>
    <mergeCell ref="E62:E63"/>
    <mergeCell ref="C19:G19"/>
    <mergeCell ref="C25:G25"/>
    <mergeCell ref="F2:G2"/>
    <mergeCell ref="F57:F58"/>
    <mergeCell ref="G57:G58"/>
    <mergeCell ref="E57:E58"/>
    <mergeCell ref="F4:G8"/>
    <mergeCell ref="B10:G10"/>
    <mergeCell ref="B12:G12"/>
    <mergeCell ref="B15:B17"/>
    <mergeCell ref="C15:C17"/>
    <mergeCell ref="G15:G17"/>
    <mergeCell ref="C56:G56"/>
    <mergeCell ref="C26:G26"/>
  </mergeCells>
  <pageMargins left="0.70866141732283472" right="0.70866141732283472" top="0.74803149606299213" bottom="0.70866141732283472" header="0.31496062992125984" footer="0.15748031496062992"/>
  <pageSetup paperSize="9" scale="56" fitToHeight="3" orientation="portrait" r:id="rId1"/>
  <headerFooter differentOddEven="1">
    <oddHeader>&amp;R&amp;"Arial,Normalny"&amp;9Postępowanie nr 29/P/23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4"/>
  <sheetViews>
    <sheetView workbookViewId="0">
      <selection activeCell="H16" sqref="H16"/>
    </sheetView>
  </sheetViews>
  <sheetFormatPr defaultRowHeight="14.4" x14ac:dyDescent="0.3"/>
  <sheetData>
    <row r="2" spans="2:9" x14ac:dyDescent="0.3">
      <c r="C2" t="s">
        <v>46</v>
      </c>
      <c r="D2" t="s">
        <v>47</v>
      </c>
      <c r="H2" t="s">
        <v>46</v>
      </c>
      <c r="I2" t="s">
        <v>47</v>
      </c>
    </row>
    <row r="3" spans="2:9" x14ac:dyDescent="0.3">
      <c r="B3">
        <v>250</v>
      </c>
      <c r="C3">
        <v>200</v>
      </c>
      <c r="D3">
        <v>200</v>
      </c>
      <c r="G3">
        <v>150</v>
      </c>
      <c r="H3">
        <v>1710</v>
      </c>
      <c r="I3">
        <v>1710</v>
      </c>
    </row>
    <row r="4" spans="2:9" x14ac:dyDescent="0.3">
      <c r="C4" s="1">
        <f>SUM(C3)</f>
        <v>200</v>
      </c>
      <c r="D4" s="1">
        <f>SUM(D3)</f>
        <v>200</v>
      </c>
      <c r="H4">
        <v>2270</v>
      </c>
      <c r="I4">
        <v>2270</v>
      </c>
    </row>
    <row r="5" spans="2:9" x14ac:dyDescent="0.3">
      <c r="H5">
        <v>1551</v>
      </c>
      <c r="I5">
        <v>1551</v>
      </c>
    </row>
    <row r="6" spans="2:9" x14ac:dyDescent="0.3">
      <c r="B6">
        <v>200</v>
      </c>
      <c r="C6">
        <v>3200</v>
      </c>
      <c r="D6">
        <v>3200</v>
      </c>
      <c r="H6">
        <v>768</v>
      </c>
      <c r="I6">
        <v>768</v>
      </c>
    </row>
    <row r="7" spans="2:9" x14ac:dyDescent="0.3">
      <c r="C7">
        <v>2300</v>
      </c>
      <c r="D7">
        <v>2300</v>
      </c>
      <c r="H7">
        <v>1540</v>
      </c>
      <c r="I7">
        <v>1540</v>
      </c>
    </row>
    <row r="8" spans="2:9" x14ac:dyDescent="0.3">
      <c r="C8">
        <v>920</v>
      </c>
      <c r="D8">
        <v>920</v>
      </c>
      <c r="H8" s="1">
        <f>SUM(H3:H7)</f>
        <v>7839</v>
      </c>
      <c r="I8" s="1">
        <f>SUM(I3:I7)</f>
        <v>7839</v>
      </c>
    </row>
    <row r="9" spans="2:9" x14ac:dyDescent="0.3">
      <c r="C9">
        <v>200</v>
      </c>
      <c r="D9">
        <v>200</v>
      </c>
    </row>
    <row r="10" spans="2:9" x14ac:dyDescent="0.3">
      <c r="C10">
        <v>616</v>
      </c>
      <c r="D10">
        <v>616</v>
      </c>
    </row>
    <row r="11" spans="2:9" x14ac:dyDescent="0.3">
      <c r="C11">
        <v>1910</v>
      </c>
      <c r="D11">
        <v>1910</v>
      </c>
    </row>
    <row r="12" spans="2:9" x14ac:dyDescent="0.3">
      <c r="C12" s="1">
        <f>SUM(C6:C11)</f>
        <v>9146</v>
      </c>
      <c r="D12" s="1">
        <f>SUM(D6:D11)</f>
        <v>9146</v>
      </c>
    </row>
    <row r="14" spans="2:9" x14ac:dyDescent="0.3">
      <c r="B14">
        <v>150</v>
      </c>
      <c r="C14">
        <v>630</v>
      </c>
      <c r="D14">
        <v>630</v>
      </c>
      <c r="H14" s="1">
        <f>C19+H8</f>
        <v>11119</v>
      </c>
      <c r="I14" s="1">
        <f>D19+I8</f>
        <v>11119</v>
      </c>
    </row>
    <row r="15" spans="2:9" x14ac:dyDescent="0.3">
      <c r="C15">
        <v>65</v>
      </c>
      <c r="D15">
        <v>65</v>
      </c>
    </row>
    <row r="16" spans="2:9" x14ac:dyDescent="0.3">
      <c r="C16">
        <v>835</v>
      </c>
      <c r="D16">
        <v>835</v>
      </c>
    </row>
    <row r="17" spans="3:9" x14ac:dyDescent="0.3">
      <c r="C17">
        <v>600</v>
      </c>
      <c r="D17">
        <v>600</v>
      </c>
    </row>
    <row r="18" spans="3:9" x14ac:dyDescent="0.3">
      <c r="C18">
        <v>1150</v>
      </c>
      <c r="D18">
        <v>1150</v>
      </c>
    </row>
    <row r="19" spans="3:9" x14ac:dyDescent="0.3">
      <c r="C19" s="1">
        <f>SUM(C14:C18)</f>
        <v>3280</v>
      </c>
      <c r="D19" s="1">
        <f>SUM(D14:D18)</f>
        <v>3280</v>
      </c>
    </row>
    <row r="22" spans="3:9" x14ac:dyDescent="0.3">
      <c r="C22" s="1">
        <f>C4+C12+C19</f>
        <v>12626</v>
      </c>
      <c r="D22" s="1">
        <f>D4+D12+D19</f>
        <v>12626</v>
      </c>
    </row>
    <row r="24" spans="3:9" x14ac:dyDescent="0.3">
      <c r="H24" s="1">
        <f>C22+H8</f>
        <v>20465</v>
      </c>
      <c r="I24" s="1">
        <f>D22+I8</f>
        <v>20465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11"/>
  <sheetViews>
    <sheetView view="pageLayout" topLeftCell="B73" zoomScale="70" zoomScaleNormal="100" zoomScalePageLayoutView="70" workbookViewId="0">
      <selection activeCell="H96" sqref="H96"/>
    </sheetView>
  </sheetViews>
  <sheetFormatPr defaultRowHeight="14.4" x14ac:dyDescent="0.3"/>
  <cols>
    <col min="3" max="3" width="57.5546875" customWidth="1"/>
    <col min="4" max="4" width="12.6640625" customWidth="1"/>
    <col min="5" max="5" width="11.5546875" customWidth="1"/>
    <col min="6" max="6" width="21.33203125" customWidth="1"/>
    <col min="7" max="7" width="17.33203125" customWidth="1"/>
    <col min="8" max="8" width="16.6640625" customWidth="1"/>
  </cols>
  <sheetData>
    <row r="2" spans="2:7" x14ac:dyDescent="0.3">
      <c r="F2" s="54" t="s">
        <v>58</v>
      </c>
      <c r="G2" s="55"/>
    </row>
    <row r="4" spans="2:7" ht="24.75" customHeight="1" x14ac:dyDescent="0.3">
      <c r="B4" s="4"/>
      <c r="C4" s="4"/>
      <c r="D4" s="4"/>
      <c r="E4" s="4"/>
      <c r="F4" s="60" t="s">
        <v>37</v>
      </c>
      <c r="G4" s="60"/>
    </row>
    <row r="5" spans="2:7" ht="27" customHeight="1" x14ac:dyDescent="0.3">
      <c r="B5" s="4"/>
      <c r="C5" s="4"/>
      <c r="D5" s="4"/>
      <c r="E5" s="4"/>
      <c r="F5" s="60"/>
      <c r="G5" s="60"/>
    </row>
    <row r="6" spans="2:7" x14ac:dyDescent="0.3">
      <c r="B6" s="4"/>
      <c r="C6" s="4"/>
      <c r="D6" s="4"/>
      <c r="E6" s="4"/>
      <c r="F6" s="60"/>
      <c r="G6" s="60"/>
    </row>
    <row r="7" spans="2:7" x14ac:dyDescent="0.3">
      <c r="B7" s="4"/>
      <c r="C7" s="4"/>
      <c r="D7" s="4"/>
      <c r="E7" s="4"/>
      <c r="F7" s="60"/>
      <c r="G7" s="60"/>
    </row>
    <row r="8" spans="2:7" ht="30.75" customHeight="1" x14ac:dyDescent="0.3">
      <c r="B8" s="4"/>
      <c r="C8" s="4"/>
      <c r="D8" s="4"/>
      <c r="E8" s="4"/>
      <c r="F8" s="60"/>
      <c r="G8" s="60"/>
    </row>
    <row r="9" spans="2:7" x14ac:dyDescent="0.3">
      <c r="B9" s="4"/>
      <c r="C9" s="4"/>
      <c r="D9" s="4"/>
      <c r="E9" s="4"/>
      <c r="F9" s="12"/>
      <c r="G9" s="4"/>
    </row>
    <row r="10" spans="2:7" ht="15.6" x14ac:dyDescent="0.3">
      <c r="B10" s="61" t="s">
        <v>38</v>
      </c>
      <c r="C10" s="62"/>
      <c r="D10" s="62"/>
      <c r="E10" s="62"/>
      <c r="F10" s="62"/>
      <c r="G10" s="62"/>
    </row>
    <row r="11" spans="2:7" x14ac:dyDescent="0.3">
      <c r="B11" s="4"/>
      <c r="C11" s="4"/>
      <c r="D11" s="4"/>
      <c r="E11" s="4"/>
      <c r="F11" s="12"/>
      <c r="G11" s="4"/>
    </row>
    <row r="12" spans="2:7" ht="48.75" customHeight="1" x14ac:dyDescent="0.3">
      <c r="B12" s="87" t="s">
        <v>92</v>
      </c>
      <c r="C12" s="88"/>
      <c r="D12" s="88"/>
      <c r="E12" s="88"/>
      <c r="F12" s="88"/>
      <c r="G12" s="88"/>
    </row>
    <row r="13" spans="2:7" x14ac:dyDescent="0.3">
      <c r="B13" s="4"/>
      <c r="C13" s="4"/>
      <c r="D13" s="4"/>
      <c r="E13" s="4"/>
      <c r="F13" s="4"/>
      <c r="G13" s="4"/>
    </row>
    <row r="14" spans="2:7" x14ac:dyDescent="0.3">
      <c r="B14" s="4"/>
      <c r="C14" s="4"/>
      <c r="D14" s="4"/>
      <c r="E14" s="4"/>
      <c r="F14" s="4"/>
      <c r="G14" s="4"/>
    </row>
    <row r="15" spans="2:7" x14ac:dyDescent="0.3">
      <c r="B15" s="89" t="s">
        <v>0</v>
      </c>
      <c r="C15" s="90" t="s">
        <v>31</v>
      </c>
      <c r="D15" s="89" t="s">
        <v>32</v>
      </c>
      <c r="E15" s="89" t="s">
        <v>34</v>
      </c>
      <c r="F15" s="89" t="s">
        <v>33</v>
      </c>
      <c r="G15" s="89" t="s">
        <v>1</v>
      </c>
    </row>
    <row r="16" spans="2:7" x14ac:dyDescent="0.3">
      <c r="B16" s="89"/>
      <c r="C16" s="90"/>
      <c r="D16" s="89"/>
      <c r="E16" s="89"/>
      <c r="F16" s="89"/>
      <c r="G16" s="89"/>
    </row>
    <row r="17" spans="2:8" x14ac:dyDescent="0.3">
      <c r="B17" s="89"/>
      <c r="C17" s="90"/>
      <c r="D17" s="89"/>
      <c r="E17" s="89"/>
      <c r="F17" s="89"/>
      <c r="G17" s="89"/>
    </row>
    <row r="18" spans="2:8" x14ac:dyDescent="0.3">
      <c r="B18" s="9" t="s">
        <v>2</v>
      </c>
      <c r="C18" s="9" t="s">
        <v>3</v>
      </c>
      <c r="D18" s="9" t="s">
        <v>4</v>
      </c>
      <c r="E18" s="9" t="s">
        <v>5</v>
      </c>
      <c r="F18" s="9" t="s">
        <v>35</v>
      </c>
      <c r="G18" s="9" t="s">
        <v>36</v>
      </c>
    </row>
    <row r="19" spans="2:8" ht="75" customHeight="1" x14ac:dyDescent="0.3">
      <c r="B19" s="10" t="s">
        <v>6</v>
      </c>
      <c r="C19" s="76" t="s">
        <v>59</v>
      </c>
      <c r="D19" s="76"/>
      <c r="E19" s="76"/>
      <c r="F19" s="76"/>
      <c r="G19" s="16">
        <f>G20+G21</f>
        <v>48000</v>
      </c>
    </row>
    <row r="20" spans="2:8" ht="172.5" customHeight="1" x14ac:dyDescent="0.3">
      <c r="B20" s="11" t="s">
        <v>7</v>
      </c>
      <c r="C20" s="2" t="s">
        <v>82</v>
      </c>
      <c r="D20" s="8">
        <v>1</v>
      </c>
      <c r="E20" s="8" t="s">
        <v>40</v>
      </c>
      <c r="F20" s="15">
        <v>22000</v>
      </c>
      <c r="G20" s="15">
        <f>D20*F20</f>
        <v>22000</v>
      </c>
      <c r="H20" s="27" t="s">
        <v>94</v>
      </c>
    </row>
    <row r="21" spans="2:8" ht="171.75" customHeight="1" x14ac:dyDescent="0.3">
      <c r="B21" s="11" t="s">
        <v>8</v>
      </c>
      <c r="C21" s="5" t="s">
        <v>83</v>
      </c>
      <c r="D21" s="3">
        <v>1</v>
      </c>
      <c r="E21" s="3" t="s">
        <v>40</v>
      </c>
      <c r="F21" s="15">
        <v>26000</v>
      </c>
      <c r="G21" s="17">
        <f>D21*F21</f>
        <v>26000</v>
      </c>
      <c r="H21" s="27" t="s">
        <v>94</v>
      </c>
    </row>
    <row r="22" spans="2:8" ht="69" customHeight="1" x14ac:dyDescent="0.3">
      <c r="B22" s="10" t="s">
        <v>10</v>
      </c>
      <c r="C22" s="76" t="s">
        <v>84</v>
      </c>
      <c r="D22" s="76"/>
      <c r="E22" s="76"/>
      <c r="F22" s="76"/>
      <c r="G22" s="16">
        <f>G24+G25+G26+G27+G28+G29+G30+G31+G32+G33+G34+G35+G36+G37+G38+G39+G40+G41+G42+G43+G44+G45+G46+G47+G48+G49</f>
        <v>2645600</v>
      </c>
      <c r="H22" s="28">
        <v>392000</v>
      </c>
    </row>
    <row r="23" spans="2:8" ht="28.35" customHeight="1" x14ac:dyDescent="0.3">
      <c r="B23" s="11" t="s">
        <v>7</v>
      </c>
      <c r="C23" s="2" t="s">
        <v>11</v>
      </c>
      <c r="D23" s="8" t="s">
        <v>12</v>
      </c>
      <c r="E23" s="8"/>
      <c r="F23" s="8" t="s">
        <v>12</v>
      </c>
      <c r="G23" s="15"/>
      <c r="H23" s="29"/>
    </row>
    <row r="24" spans="2:8" ht="133.5" customHeight="1" x14ac:dyDescent="0.3">
      <c r="B24" s="11" t="s">
        <v>8</v>
      </c>
      <c r="C24" s="2" t="s">
        <v>85</v>
      </c>
      <c r="D24" s="8">
        <v>1</v>
      </c>
      <c r="E24" s="8" t="s">
        <v>39</v>
      </c>
      <c r="F24" s="15">
        <v>170000</v>
      </c>
      <c r="G24" s="15">
        <f>D24*F24</f>
        <v>170000</v>
      </c>
      <c r="H24" s="27" t="s">
        <v>97</v>
      </c>
    </row>
    <row r="25" spans="2:8" ht="96" customHeight="1" x14ac:dyDescent="0.3">
      <c r="B25" s="11" t="s">
        <v>13</v>
      </c>
      <c r="C25" s="2" t="s">
        <v>86</v>
      </c>
      <c r="D25" s="8">
        <v>1</v>
      </c>
      <c r="E25" s="8" t="s">
        <v>39</v>
      </c>
      <c r="F25" s="15">
        <v>190000</v>
      </c>
      <c r="G25" s="15">
        <f>D25*F25</f>
        <v>190000</v>
      </c>
      <c r="H25" s="27" t="s">
        <v>97</v>
      </c>
    </row>
    <row r="26" spans="2:8" ht="45" customHeight="1" x14ac:dyDescent="0.3">
      <c r="B26" s="11" t="s">
        <v>14</v>
      </c>
      <c r="C26" s="2" t="s">
        <v>87</v>
      </c>
      <c r="D26" s="8">
        <v>1</v>
      </c>
      <c r="E26" s="8" t="s">
        <v>39</v>
      </c>
      <c r="F26" s="15">
        <v>85000</v>
      </c>
      <c r="G26" s="15">
        <f t="shared" ref="G26:G33" si="0">D26*F26</f>
        <v>85000</v>
      </c>
      <c r="H26" s="27" t="s">
        <v>97</v>
      </c>
    </row>
    <row r="27" spans="2:8" ht="85.5" customHeight="1" x14ac:dyDescent="0.3">
      <c r="B27" s="11" t="s">
        <v>15</v>
      </c>
      <c r="C27" s="2" t="s">
        <v>88</v>
      </c>
      <c r="D27" s="8">
        <v>1</v>
      </c>
      <c r="E27" s="8" t="s">
        <v>39</v>
      </c>
      <c r="F27" s="15">
        <v>85000</v>
      </c>
      <c r="G27" s="15">
        <f t="shared" si="0"/>
        <v>85000</v>
      </c>
      <c r="H27" s="27" t="s">
        <v>97</v>
      </c>
    </row>
    <row r="28" spans="2:8" ht="49.5" customHeight="1" x14ac:dyDescent="0.3">
      <c r="B28" s="11" t="s">
        <v>16</v>
      </c>
      <c r="C28" s="2" t="s">
        <v>60</v>
      </c>
      <c r="D28" s="8">
        <v>6</v>
      </c>
      <c r="E28" s="8" t="s">
        <v>39</v>
      </c>
      <c r="F28" s="15">
        <v>6600</v>
      </c>
      <c r="G28" s="15">
        <f t="shared" si="0"/>
        <v>39600</v>
      </c>
      <c r="H28" s="27" t="s">
        <v>97</v>
      </c>
    </row>
    <row r="29" spans="2:8" ht="56.25" customHeight="1" x14ac:dyDescent="0.3">
      <c r="B29" s="11" t="s">
        <v>17</v>
      </c>
      <c r="C29" s="2" t="s">
        <v>61</v>
      </c>
      <c r="D29" s="8">
        <v>12</v>
      </c>
      <c r="E29" s="8" t="s">
        <v>39</v>
      </c>
      <c r="F29" s="15">
        <v>6600</v>
      </c>
      <c r="G29" s="15">
        <f t="shared" si="0"/>
        <v>79200</v>
      </c>
      <c r="H29" s="27" t="s">
        <v>97</v>
      </c>
    </row>
    <row r="30" spans="2:8" ht="32.25" customHeight="1" x14ac:dyDescent="0.3">
      <c r="B30" s="11" t="s">
        <v>18</v>
      </c>
      <c r="C30" s="2" t="s">
        <v>62</v>
      </c>
      <c r="D30" s="8">
        <v>2</v>
      </c>
      <c r="E30" s="8" t="s">
        <v>39</v>
      </c>
      <c r="F30" s="15">
        <v>6500</v>
      </c>
      <c r="G30" s="15">
        <f t="shared" si="0"/>
        <v>13000</v>
      </c>
      <c r="H30" s="27" t="s">
        <v>98</v>
      </c>
    </row>
    <row r="31" spans="2:8" ht="31.5" customHeight="1" x14ac:dyDescent="0.3">
      <c r="B31" s="11" t="s">
        <v>19</v>
      </c>
      <c r="C31" s="13" t="s">
        <v>63</v>
      </c>
      <c r="D31" s="8">
        <v>4</v>
      </c>
      <c r="E31" s="8" t="s">
        <v>39</v>
      </c>
      <c r="F31" s="15">
        <v>2550</v>
      </c>
      <c r="G31" s="15">
        <f t="shared" si="0"/>
        <v>10200</v>
      </c>
      <c r="H31" s="27" t="s">
        <v>98</v>
      </c>
    </row>
    <row r="32" spans="2:8" ht="32.25" customHeight="1" x14ac:dyDescent="0.3">
      <c r="B32" s="11" t="s">
        <v>20</v>
      </c>
      <c r="C32" s="2" t="s">
        <v>64</v>
      </c>
      <c r="D32" s="8">
        <v>2</v>
      </c>
      <c r="E32" s="8" t="s">
        <v>39</v>
      </c>
      <c r="F32" s="15">
        <v>120000</v>
      </c>
      <c r="G32" s="15">
        <f t="shared" si="0"/>
        <v>240000</v>
      </c>
      <c r="H32" s="27" t="s">
        <v>97</v>
      </c>
    </row>
    <row r="33" spans="2:8" ht="28.5" customHeight="1" x14ac:dyDescent="0.3">
      <c r="B33" s="11" t="s">
        <v>21</v>
      </c>
      <c r="C33" s="2" t="s">
        <v>65</v>
      </c>
      <c r="D33" s="8">
        <v>3</v>
      </c>
      <c r="E33" s="8" t="s">
        <v>39</v>
      </c>
      <c r="F33" s="15">
        <v>2200</v>
      </c>
      <c r="G33" s="15">
        <f t="shared" si="0"/>
        <v>6600</v>
      </c>
      <c r="H33" s="27" t="s">
        <v>98</v>
      </c>
    </row>
    <row r="34" spans="2:8" ht="49.5" customHeight="1" x14ac:dyDescent="0.3">
      <c r="B34" s="11" t="s">
        <v>22</v>
      </c>
      <c r="C34" s="14" t="s">
        <v>51</v>
      </c>
      <c r="D34" s="8">
        <v>1</v>
      </c>
      <c r="E34" s="8" t="s">
        <v>39</v>
      </c>
      <c r="F34" s="15">
        <v>360000</v>
      </c>
      <c r="G34" s="15">
        <f>D34*F34</f>
        <v>360000</v>
      </c>
      <c r="H34" s="27" t="s">
        <v>97</v>
      </c>
    </row>
    <row r="35" spans="2:8" ht="28.5" customHeight="1" x14ac:dyDescent="0.3">
      <c r="B35" s="11" t="s">
        <v>23</v>
      </c>
      <c r="C35" s="2" t="s">
        <v>89</v>
      </c>
      <c r="D35" s="8">
        <v>2</v>
      </c>
      <c r="E35" s="8" t="s">
        <v>39</v>
      </c>
      <c r="F35" s="15">
        <v>85000</v>
      </c>
      <c r="G35" s="15">
        <f t="shared" ref="G35:G48" si="1">D35*F35</f>
        <v>170000</v>
      </c>
      <c r="H35" s="27" t="s">
        <v>97</v>
      </c>
    </row>
    <row r="36" spans="2:8" ht="64.5" customHeight="1" x14ac:dyDescent="0.3">
      <c r="B36" s="11" t="s">
        <v>24</v>
      </c>
      <c r="C36" s="2" t="s">
        <v>66</v>
      </c>
      <c r="D36" s="8">
        <v>1</v>
      </c>
      <c r="E36" s="8" t="s">
        <v>40</v>
      </c>
      <c r="F36" s="15">
        <v>60000</v>
      </c>
      <c r="G36" s="15">
        <f t="shared" si="1"/>
        <v>60000</v>
      </c>
      <c r="H36" s="27" t="s">
        <v>97</v>
      </c>
    </row>
    <row r="37" spans="2:8" ht="27" customHeight="1" x14ac:dyDescent="0.3">
      <c r="B37" s="11" t="s">
        <v>25</v>
      </c>
      <c r="C37" s="2" t="s">
        <v>67</v>
      </c>
      <c r="D37" s="8">
        <v>1</v>
      </c>
      <c r="E37" s="8" t="s">
        <v>40</v>
      </c>
      <c r="F37" s="15">
        <v>50000</v>
      </c>
      <c r="G37" s="15">
        <f t="shared" si="1"/>
        <v>50000</v>
      </c>
      <c r="H37" s="27" t="s">
        <v>97</v>
      </c>
    </row>
    <row r="38" spans="2:8" ht="49.5" customHeight="1" x14ac:dyDescent="0.3">
      <c r="B38" s="11" t="s">
        <v>26</v>
      </c>
      <c r="C38" s="2" t="s">
        <v>68</v>
      </c>
      <c r="D38" s="8">
        <v>1</v>
      </c>
      <c r="E38" s="8" t="s">
        <v>39</v>
      </c>
      <c r="F38" s="15">
        <v>160000</v>
      </c>
      <c r="G38" s="15">
        <f t="shared" si="1"/>
        <v>160000</v>
      </c>
      <c r="H38" s="27" t="s">
        <v>97</v>
      </c>
    </row>
    <row r="39" spans="2:8" ht="49.5" customHeight="1" x14ac:dyDescent="0.3">
      <c r="B39" s="11" t="s">
        <v>27</v>
      </c>
      <c r="C39" s="2" t="s">
        <v>69</v>
      </c>
      <c r="D39" s="8">
        <v>1</v>
      </c>
      <c r="E39" s="8" t="s">
        <v>39</v>
      </c>
      <c r="F39" s="15">
        <v>140000</v>
      </c>
      <c r="G39" s="15">
        <f t="shared" si="1"/>
        <v>140000</v>
      </c>
      <c r="H39" s="27" t="s">
        <v>97</v>
      </c>
    </row>
    <row r="40" spans="2:8" ht="49.5" customHeight="1" x14ac:dyDescent="0.3">
      <c r="B40" s="11" t="s">
        <v>28</v>
      </c>
      <c r="C40" s="2" t="s">
        <v>70</v>
      </c>
      <c r="D40" s="8">
        <v>1</v>
      </c>
      <c r="E40" s="8" t="s">
        <v>39</v>
      </c>
      <c r="F40" s="15">
        <v>140000</v>
      </c>
      <c r="G40" s="15">
        <f t="shared" si="1"/>
        <v>140000</v>
      </c>
      <c r="H40" s="27" t="s">
        <v>97</v>
      </c>
    </row>
    <row r="41" spans="2:8" ht="51.75" customHeight="1" x14ac:dyDescent="0.3">
      <c r="B41" s="11" t="s">
        <v>41</v>
      </c>
      <c r="C41" s="2" t="s">
        <v>71</v>
      </c>
      <c r="D41" s="8">
        <v>1</v>
      </c>
      <c r="E41" s="8" t="s">
        <v>40</v>
      </c>
      <c r="F41" s="15">
        <v>60000</v>
      </c>
      <c r="G41" s="15">
        <f t="shared" si="1"/>
        <v>60000</v>
      </c>
      <c r="H41" s="27" t="s">
        <v>98</v>
      </c>
    </row>
    <row r="42" spans="2:8" ht="39.75" customHeight="1" x14ac:dyDescent="0.3">
      <c r="B42" s="11" t="s">
        <v>42</v>
      </c>
      <c r="C42" s="2" t="s">
        <v>90</v>
      </c>
      <c r="D42" s="8">
        <v>2</v>
      </c>
      <c r="E42" s="8" t="s">
        <v>39</v>
      </c>
      <c r="F42" s="15">
        <v>5000</v>
      </c>
      <c r="G42" s="15">
        <f t="shared" si="1"/>
        <v>10000</v>
      </c>
      <c r="H42" s="27" t="s">
        <v>98</v>
      </c>
    </row>
    <row r="43" spans="2:8" ht="26.25" customHeight="1" x14ac:dyDescent="0.3">
      <c r="B43" s="11" t="s">
        <v>43</v>
      </c>
      <c r="C43" s="2" t="s">
        <v>72</v>
      </c>
      <c r="D43" s="8">
        <v>1</v>
      </c>
      <c r="E43" s="8" t="s">
        <v>40</v>
      </c>
      <c r="F43" s="15">
        <v>5000</v>
      </c>
      <c r="G43" s="15">
        <f t="shared" si="1"/>
        <v>5000</v>
      </c>
      <c r="H43" s="27" t="s">
        <v>98</v>
      </c>
    </row>
    <row r="44" spans="2:8" ht="29.25" customHeight="1" x14ac:dyDescent="0.3">
      <c r="B44" s="11" t="s">
        <v>44</v>
      </c>
      <c r="C44" s="2" t="s">
        <v>73</v>
      </c>
      <c r="D44" s="8">
        <v>1</v>
      </c>
      <c r="E44" s="8" t="s">
        <v>40</v>
      </c>
      <c r="F44" s="15">
        <v>30000</v>
      </c>
      <c r="G44" s="15">
        <f t="shared" si="1"/>
        <v>30000</v>
      </c>
      <c r="H44" s="27" t="s">
        <v>97</v>
      </c>
    </row>
    <row r="45" spans="2:8" ht="29.25" customHeight="1" x14ac:dyDescent="0.3">
      <c r="B45" s="11" t="s">
        <v>45</v>
      </c>
      <c r="C45" s="2" t="s">
        <v>74</v>
      </c>
      <c r="D45" s="8">
        <v>2</v>
      </c>
      <c r="E45" s="8" t="s">
        <v>39</v>
      </c>
      <c r="F45" s="15">
        <v>35000</v>
      </c>
      <c r="G45" s="15">
        <f>D45*F45</f>
        <v>70000</v>
      </c>
      <c r="H45" s="27" t="s">
        <v>97</v>
      </c>
    </row>
    <row r="46" spans="2:8" ht="30.75" customHeight="1" x14ac:dyDescent="0.3">
      <c r="B46" s="11" t="s">
        <v>48</v>
      </c>
      <c r="C46" s="2" t="s">
        <v>75</v>
      </c>
      <c r="D46" s="8">
        <v>2</v>
      </c>
      <c r="E46" s="8" t="s">
        <v>39</v>
      </c>
      <c r="F46" s="15">
        <v>40000</v>
      </c>
      <c r="G46" s="15">
        <f t="shared" si="1"/>
        <v>80000</v>
      </c>
      <c r="H46" s="27" t="s">
        <v>97</v>
      </c>
    </row>
    <row r="47" spans="2:8" ht="31.5" customHeight="1" x14ac:dyDescent="0.3">
      <c r="B47" s="11" t="s">
        <v>52</v>
      </c>
      <c r="C47" s="2" t="s">
        <v>91</v>
      </c>
      <c r="D47" s="8">
        <v>10</v>
      </c>
      <c r="E47" s="8" t="s">
        <v>40</v>
      </c>
      <c r="F47" s="15">
        <v>1200</v>
      </c>
      <c r="G47" s="15">
        <f t="shared" si="1"/>
        <v>12000</v>
      </c>
      <c r="H47" s="27" t="s">
        <v>97</v>
      </c>
    </row>
    <row r="48" spans="2:8" ht="62.25" customHeight="1" x14ac:dyDescent="0.3">
      <c r="B48" s="11" t="s">
        <v>53</v>
      </c>
      <c r="C48" s="2" t="s">
        <v>76</v>
      </c>
      <c r="D48" s="8">
        <v>1</v>
      </c>
      <c r="E48" s="8" t="s">
        <v>40</v>
      </c>
      <c r="F48" s="15">
        <v>240000</v>
      </c>
      <c r="G48" s="15">
        <f t="shared" si="1"/>
        <v>240000</v>
      </c>
      <c r="H48" s="27" t="s">
        <v>98</v>
      </c>
    </row>
    <row r="49" spans="2:8" ht="78" customHeight="1" x14ac:dyDescent="0.3">
      <c r="B49" s="11" t="s">
        <v>54</v>
      </c>
      <c r="C49" s="2" t="s">
        <v>77</v>
      </c>
      <c r="D49" s="8">
        <v>1</v>
      </c>
      <c r="E49" s="8" t="s">
        <v>40</v>
      </c>
      <c r="F49" s="15">
        <v>140000</v>
      </c>
      <c r="G49" s="15">
        <f>D49*F49</f>
        <v>140000</v>
      </c>
      <c r="H49" s="27" t="s">
        <v>98</v>
      </c>
    </row>
    <row r="50" spans="2:8" ht="85.5" customHeight="1" x14ac:dyDescent="0.3">
      <c r="B50" s="10" t="s">
        <v>29</v>
      </c>
      <c r="C50" s="76" t="s">
        <v>80</v>
      </c>
      <c r="D50" s="76"/>
      <c r="E50" s="76"/>
      <c r="F50" s="76"/>
      <c r="G50" s="16">
        <f>G51+G53+G54+G55+G56</f>
        <v>350000</v>
      </c>
      <c r="H50" s="28">
        <v>20000</v>
      </c>
    </row>
    <row r="51" spans="2:8" ht="65.25" customHeight="1" x14ac:dyDescent="0.3">
      <c r="B51" s="78" t="s">
        <v>7</v>
      </c>
      <c r="C51" s="84" t="s">
        <v>81</v>
      </c>
      <c r="D51" s="85">
        <v>1</v>
      </c>
      <c r="E51" s="85" t="s">
        <v>40</v>
      </c>
      <c r="F51" s="86">
        <v>95000</v>
      </c>
      <c r="G51" s="81">
        <f>D51*F51</f>
        <v>95000</v>
      </c>
      <c r="H51" s="29"/>
    </row>
    <row r="52" spans="2:8" ht="40.5" customHeight="1" x14ac:dyDescent="0.3">
      <c r="B52" s="78"/>
      <c r="C52" s="84"/>
      <c r="D52" s="85"/>
      <c r="E52" s="85"/>
      <c r="F52" s="86"/>
      <c r="G52" s="82"/>
      <c r="H52" s="29"/>
    </row>
    <row r="53" spans="2:8" ht="190.5" customHeight="1" x14ac:dyDescent="0.3">
      <c r="B53" s="11" t="s">
        <v>9</v>
      </c>
      <c r="C53" s="5" t="s">
        <v>93</v>
      </c>
      <c r="D53" s="8">
        <v>1</v>
      </c>
      <c r="E53" s="8" t="s">
        <v>40</v>
      </c>
      <c r="F53" s="15">
        <v>160000</v>
      </c>
      <c r="G53" s="18">
        <f>D53*F53</f>
        <v>160000</v>
      </c>
      <c r="H53" s="29"/>
    </row>
    <row r="54" spans="2:8" ht="52.5" customHeight="1" x14ac:dyDescent="0.3">
      <c r="B54" s="11" t="s">
        <v>30</v>
      </c>
      <c r="C54" s="5" t="s">
        <v>78</v>
      </c>
      <c r="D54" s="8">
        <v>1</v>
      </c>
      <c r="E54" s="8" t="s">
        <v>40</v>
      </c>
      <c r="F54" s="15">
        <v>40000</v>
      </c>
      <c r="G54" s="18">
        <f>D54*F54</f>
        <v>40000</v>
      </c>
      <c r="H54" s="29"/>
    </row>
    <row r="55" spans="2:8" ht="50.25" customHeight="1" x14ac:dyDescent="0.3">
      <c r="B55" s="11" t="s">
        <v>56</v>
      </c>
      <c r="C55" s="5" t="s">
        <v>79</v>
      </c>
      <c r="D55" s="8">
        <v>1</v>
      </c>
      <c r="E55" s="8" t="s">
        <v>40</v>
      </c>
      <c r="F55" s="15">
        <v>35000</v>
      </c>
      <c r="G55" s="18">
        <f>D55*F55</f>
        <v>35000</v>
      </c>
      <c r="H55" s="29"/>
    </row>
    <row r="56" spans="2:8" ht="48" customHeight="1" x14ac:dyDescent="0.3">
      <c r="B56" s="11" t="s">
        <v>57</v>
      </c>
      <c r="C56" s="5" t="s">
        <v>55</v>
      </c>
      <c r="D56" s="8">
        <v>1</v>
      </c>
      <c r="E56" s="8" t="s">
        <v>40</v>
      </c>
      <c r="F56" s="15">
        <v>20000</v>
      </c>
      <c r="G56" s="15">
        <f>D56*F56</f>
        <v>20000</v>
      </c>
      <c r="H56" s="29"/>
    </row>
    <row r="57" spans="2:8" ht="16.5" hidden="1" customHeight="1" x14ac:dyDescent="0.3">
      <c r="B57" s="11"/>
      <c r="C57" s="5"/>
      <c r="D57" s="8"/>
      <c r="E57" s="8"/>
      <c r="F57" s="8"/>
      <c r="G57" s="6"/>
      <c r="H57" s="29"/>
    </row>
    <row r="58" spans="2:8" ht="46.5" customHeight="1" x14ac:dyDescent="0.3">
      <c r="B58" s="10" t="s">
        <v>49</v>
      </c>
      <c r="C58" s="76" t="s">
        <v>50</v>
      </c>
      <c r="D58" s="76"/>
      <c r="E58" s="76"/>
      <c r="F58" s="76"/>
      <c r="G58" s="16">
        <f>G19+G22+G50</f>
        <v>3043600</v>
      </c>
      <c r="H58" s="29"/>
    </row>
    <row r="59" spans="2:8" x14ac:dyDescent="0.3">
      <c r="B59" s="4"/>
      <c r="C59" s="4"/>
      <c r="D59" s="4"/>
      <c r="E59" s="4"/>
      <c r="F59" s="4"/>
      <c r="G59" s="7"/>
      <c r="H59" s="29"/>
    </row>
    <row r="60" spans="2:8" x14ac:dyDescent="0.3">
      <c r="B60" s="4"/>
      <c r="C60" s="4"/>
      <c r="D60" s="4"/>
      <c r="E60" s="4"/>
      <c r="F60" s="4"/>
      <c r="G60" s="4"/>
    </row>
    <row r="61" spans="2:8" ht="35.25" customHeight="1" x14ac:dyDescent="0.3">
      <c r="B61" s="63"/>
      <c r="C61" s="83"/>
      <c r="D61" s="83"/>
      <c r="E61" s="83"/>
      <c r="F61" s="83"/>
      <c r="G61" s="83"/>
    </row>
    <row r="65" spans="3:8" x14ac:dyDescent="0.3">
      <c r="F65" t="s">
        <v>95</v>
      </c>
      <c r="G65" s="19">
        <f>G20+G21</f>
        <v>48000</v>
      </c>
    </row>
    <row r="66" spans="3:8" x14ac:dyDescent="0.3">
      <c r="F66" t="s">
        <v>99</v>
      </c>
      <c r="G66" s="19">
        <f>G24+G25+G26+G27+G28+G29+G30+G31+G32+G33+G34+G35+G36+G37+G38+G39+G40+G41+G42+G43+G44+G45+G46+G47+G48+G49</f>
        <v>2645600</v>
      </c>
    </row>
    <row r="67" spans="3:8" x14ac:dyDescent="0.3">
      <c r="F67" t="s">
        <v>96</v>
      </c>
      <c r="G67" s="19">
        <f>G51+G53+G54+G55+G56</f>
        <v>350000</v>
      </c>
    </row>
    <row r="68" spans="3:8" x14ac:dyDescent="0.3">
      <c r="G68" s="26">
        <f>SUM(G65:G67)</f>
        <v>3043600</v>
      </c>
    </row>
    <row r="73" spans="3:8" ht="21" x14ac:dyDescent="0.4">
      <c r="D73" s="23">
        <v>22000</v>
      </c>
      <c r="E73">
        <v>1</v>
      </c>
      <c r="F73" s="30">
        <v>170000</v>
      </c>
      <c r="G73" s="20">
        <v>95000</v>
      </c>
      <c r="H73" s="22"/>
    </row>
    <row r="74" spans="3:8" ht="21" x14ac:dyDescent="0.4">
      <c r="D74" s="23">
        <v>26000</v>
      </c>
      <c r="E74">
        <v>2</v>
      </c>
      <c r="F74" s="30">
        <v>190000</v>
      </c>
      <c r="G74" s="20">
        <v>160000</v>
      </c>
      <c r="H74" s="22"/>
    </row>
    <row r="75" spans="3:8" ht="21" x14ac:dyDescent="0.4">
      <c r="C75" s="32" t="s">
        <v>94</v>
      </c>
      <c r="D75" s="24">
        <f>SUM(D73:D74)</f>
        <v>48000</v>
      </c>
      <c r="E75">
        <v>3</v>
      </c>
      <c r="F75" s="30">
        <v>85000</v>
      </c>
      <c r="G75" s="20">
        <v>40000</v>
      </c>
      <c r="H75" s="22"/>
    </row>
    <row r="76" spans="3:8" ht="18" x14ac:dyDescent="0.35">
      <c r="E76">
        <v>4</v>
      </c>
      <c r="F76" s="30">
        <v>85000</v>
      </c>
      <c r="G76" s="20">
        <v>35000</v>
      </c>
      <c r="H76" s="22"/>
    </row>
    <row r="77" spans="3:8" ht="18" x14ac:dyDescent="0.35">
      <c r="E77">
        <v>5</v>
      </c>
      <c r="F77" s="30">
        <v>39600</v>
      </c>
      <c r="G77" s="20">
        <v>20000</v>
      </c>
      <c r="H77" s="22"/>
    </row>
    <row r="78" spans="3:8" ht="18" x14ac:dyDescent="0.35">
      <c r="E78">
        <v>6</v>
      </c>
      <c r="F78" s="30">
        <v>79200</v>
      </c>
      <c r="G78" s="21">
        <f>SUM(G73:G77)</f>
        <v>350000</v>
      </c>
      <c r="H78" s="20" t="s">
        <v>102</v>
      </c>
    </row>
    <row r="79" spans="3:8" ht="18" x14ac:dyDescent="0.35">
      <c r="E79">
        <v>7</v>
      </c>
      <c r="F79" s="31">
        <v>13000</v>
      </c>
      <c r="G79" s="20"/>
      <c r="H79" s="22"/>
    </row>
    <row r="80" spans="3:8" ht="18" x14ac:dyDescent="0.35">
      <c r="E80">
        <v>8</v>
      </c>
      <c r="F80" s="20">
        <v>10200</v>
      </c>
      <c r="G80" s="20"/>
      <c r="H80" s="22"/>
    </row>
    <row r="81" spans="5:8" ht="18" x14ac:dyDescent="0.35">
      <c r="E81">
        <v>9</v>
      </c>
      <c r="F81" s="30">
        <v>240000</v>
      </c>
      <c r="G81" s="20"/>
      <c r="H81" s="22"/>
    </row>
    <row r="82" spans="5:8" ht="18" x14ac:dyDescent="0.35">
      <c r="E82">
        <v>10</v>
      </c>
      <c r="F82" s="20">
        <v>6600</v>
      </c>
      <c r="G82" s="20"/>
      <c r="H82" s="22"/>
    </row>
    <row r="83" spans="5:8" ht="18" x14ac:dyDescent="0.35">
      <c r="E83">
        <v>11</v>
      </c>
      <c r="F83" s="30">
        <v>360000</v>
      </c>
      <c r="G83" s="30">
        <f>F73+F74+F75+F76+F77+F78+F81+F83+F84+F85+F86+F87+F88+F89+F93+F94+F95+F96</f>
        <v>2160800</v>
      </c>
      <c r="H83" s="22" t="s">
        <v>100</v>
      </c>
    </row>
    <row r="84" spans="5:8" ht="18" x14ac:dyDescent="0.35">
      <c r="E84">
        <v>12</v>
      </c>
      <c r="F84" s="30">
        <v>170000</v>
      </c>
      <c r="G84" s="20">
        <f>F79+F80+F82+F90+F91+F92+F97+F98</f>
        <v>484800</v>
      </c>
      <c r="H84" s="22" t="s">
        <v>101</v>
      </c>
    </row>
    <row r="85" spans="5:8" ht="18" x14ac:dyDescent="0.35">
      <c r="E85">
        <v>13</v>
      </c>
      <c r="F85" s="30">
        <v>60000</v>
      </c>
      <c r="G85" s="21">
        <f>SUM(G83:G84)</f>
        <v>2645600</v>
      </c>
      <c r="H85" s="22"/>
    </row>
    <row r="86" spans="5:8" ht="18" x14ac:dyDescent="0.35">
      <c r="E86">
        <v>14</v>
      </c>
      <c r="F86" s="30">
        <v>50000</v>
      </c>
      <c r="G86" s="20"/>
      <c r="H86" s="22"/>
    </row>
    <row r="87" spans="5:8" ht="18" x14ac:dyDescent="0.35">
      <c r="E87">
        <v>15</v>
      </c>
      <c r="F87" s="30">
        <v>160000</v>
      </c>
      <c r="G87" s="20"/>
      <c r="H87" s="22"/>
    </row>
    <row r="88" spans="5:8" ht="18" x14ac:dyDescent="0.35">
      <c r="E88">
        <v>16</v>
      </c>
      <c r="F88" s="30">
        <v>140000</v>
      </c>
      <c r="G88" s="20"/>
      <c r="H88" s="22"/>
    </row>
    <row r="89" spans="5:8" ht="18" x14ac:dyDescent="0.35">
      <c r="E89">
        <v>17</v>
      </c>
      <c r="F89" s="30">
        <v>140000</v>
      </c>
      <c r="G89" s="20"/>
      <c r="H89" s="22"/>
    </row>
    <row r="90" spans="5:8" ht="18" x14ac:dyDescent="0.35">
      <c r="E90">
        <v>18</v>
      </c>
      <c r="F90" s="20">
        <v>60000</v>
      </c>
      <c r="G90" s="20"/>
      <c r="H90" s="22"/>
    </row>
    <row r="91" spans="5:8" ht="18" x14ac:dyDescent="0.35">
      <c r="E91">
        <v>19</v>
      </c>
      <c r="F91" s="20">
        <v>10000</v>
      </c>
      <c r="G91" s="20"/>
      <c r="H91" s="22"/>
    </row>
    <row r="92" spans="5:8" ht="18" x14ac:dyDescent="0.35">
      <c r="E92">
        <v>20</v>
      </c>
      <c r="F92" s="20">
        <v>5000</v>
      </c>
      <c r="G92" s="20"/>
      <c r="H92" s="22"/>
    </row>
    <row r="93" spans="5:8" ht="18" x14ac:dyDescent="0.35">
      <c r="E93">
        <v>21</v>
      </c>
      <c r="F93" s="30">
        <v>30000</v>
      </c>
      <c r="G93" s="20"/>
      <c r="H93" s="22"/>
    </row>
    <row r="94" spans="5:8" ht="18" x14ac:dyDescent="0.35">
      <c r="E94">
        <v>22</v>
      </c>
      <c r="F94" s="30">
        <v>70000</v>
      </c>
      <c r="G94" s="20"/>
      <c r="H94" s="22"/>
    </row>
    <row r="95" spans="5:8" ht="18" x14ac:dyDescent="0.35">
      <c r="E95">
        <v>23</v>
      </c>
      <c r="F95" s="30">
        <v>80000</v>
      </c>
      <c r="G95" s="20"/>
      <c r="H95" s="20">
        <f>G78+G84</f>
        <v>834800</v>
      </c>
    </row>
    <row r="96" spans="5:8" ht="18" x14ac:dyDescent="0.35">
      <c r="E96">
        <v>24</v>
      </c>
      <c r="F96" s="30">
        <v>12000</v>
      </c>
      <c r="G96" s="20"/>
      <c r="H96" s="22"/>
    </row>
    <row r="97" spans="5:8" ht="18" x14ac:dyDescent="0.35">
      <c r="E97">
        <v>25</v>
      </c>
      <c r="F97" s="20">
        <v>240000</v>
      </c>
      <c r="G97" s="20"/>
      <c r="H97" s="22"/>
    </row>
    <row r="98" spans="5:8" ht="18" x14ac:dyDescent="0.35">
      <c r="E98">
        <v>26</v>
      </c>
      <c r="F98" s="20">
        <v>140000</v>
      </c>
      <c r="G98" s="20"/>
      <c r="H98" s="22"/>
    </row>
    <row r="99" spans="5:8" ht="18" x14ac:dyDescent="0.35">
      <c r="F99" s="21">
        <f>SUM(F73:F98)</f>
        <v>2645600</v>
      </c>
      <c r="G99" s="20"/>
      <c r="H99" s="22"/>
    </row>
    <row r="100" spans="5:8" ht="18" x14ac:dyDescent="0.35">
      <c r="F100" s="20"/>
      <c r="G100" s="19"/>
    </row>
    <row r="101" spans="5:8" ht="18" x14ac:dyDescent="0.35">
      <c r="F101" s="20"/>
      <c r="G101" s="19"/>
    </row>
    <row r="102" spans="5:8" ht="18" x14ac:dyDescent="0.35">
      <c r="F102" s="20"/>
      <c r="G102" s="19"/>
    </row>
    <row r="103" spans="5:8" ht="18" x14ac:dyDescent="0.35">
      <c r="F103" s="25">
        <f>D75+F99+G78</f>
        <v>3043600</v>
      </c>
      <c r="G103" s="19"/>
    </row>
    <row r="104" spans="5:8" ht="18" x14ac:dyDescent="0.35">
      <c r="F104" s="20"/>
      <c r="G104" s="19"/>
    </row>
    <row r="105" spans="5:8" ht="18" x14ac:dyDescent="0.35">
      <c r="F105" s="20"/>
      <c r="G105" s="19"/>
    </row>
    <row r="106" spans="5:8" ht="18" x14ac:dyDescent="0.35">
      <c r="F106" s="20"/>
      <c r="G106" s="19"/>
    </row>
    <row r="107" spans="5:8" x14ac:dyDescent="0.3">
      <c r="F107" s="19"/>
      <c r="G107" s="19"/>
    </row>
    <row r="108" spans="5:8" x14ac:dyDescent="0.3">
      <c r="F108" s="19"/>
      <c r="G108" s="19"/>
    </row>
    <row r="109" spans="5:8" x14ac:dyDescent="0.3">
      <c r="F109" s="19"/>
      <c r="G109" s="19"/>
    </row>
    <row r="110" spans="5:8" x14ac:dyDescent="0.3">
      <c r="F110" s="19"/>
      <c r="G110" s="19"/>
    </row>
    <row r="111" spans="5:8" x14ac:dyDescent="0.3">
      <c r="F111" s="19"/>
      <c r="G111" s="19"/>
    </row>
  </sheetData>
  <mergeCells count="21">
    <mergeCell ref="F2:G2"/>
    <mergeCell ref="F4:G8"/>
    <mergeCell ref="B10:G10"/>
    <mergeCell ref="B12:G12"/>
    <mergeCell ref="B15:B17"/>
    <mergeCell ref="C15:C17"/>
    <mergeCell ref="D15:D17"/>
    <mergeCell ref="E15:E17"/>
    <mergeCell ref="F15:F17"/>
    <mergeCell ref="G15:G17"/>
    <mergeCell ref="G51:G52"/>
    <mergeCell ref="C58:F58"/>
    <mergeCell ref="B61:G61"/>
    <mergeCell ref="C19:F19"/>
    <mergeCell ref="C22:F22"/>
    <mergeCell ref="C50:F50"/>
    <mergeCell ref="B51:B52"/>
    <mergeCell ref="C51:C52"/>
    <mergeCell ref="D51:D52"/>
    <mergeCell ref="E51:E52"/>
    <mergeCell ref="F51:F52"/>
  </mergeCells>
  <pageMargins left="0.7" right="0.70182291666666663" top="0.75" bottom="0.69043803418803418" header="0.3" footer="0.1640625"/>
  <pageSetup paperSize="9" scale="55" orientation="portrait" r:id="rId1"/>
  <headerFooter>
    <oddHeader>&amp;R&amp;K00+000Postępowanie  .................................</oddHeader>
    <oddFooter>&amp;C&amp;K00+000 1………................2……..................3……..................4…….................5 ……..................6......................&amp;K01+000
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Arkusz1 (2)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Mika</dc:creator>
  <cp:lastModifiedBy>Dominik Kowalski</cp:lastModifiedBy>
  <cp:lastPrinted>2023-08-08T10:37:23Z</cp:lastPrinted>
  <dcterms:created xsi:type="dcterms:W3CDTF">2018-05-30T10:01:53Z</dcterms:created>
  <dcterms:modified xsi:type="dcterms:W3CDTF">2023-08-23T07:34:31Z</dcterms:modified>
</cp:coreProperties>
</file>